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opin\Desktop\RAW data\"/>
    </mc:Choice>
  </mc:AlternateContent>
  <xr:revisionPtr revIDLastSave="0" documentId="13_ncr:1_{A0F4F2FC-444F-4C48-AE0A-BAD579D614A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Figure 8A" sheetId="1" r:id="rId1"/>
    <sheet name="Figure 8B" sheetId="2" r:id="rId2"/>
    <sheet name="Figure 8I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3" l="1"/>
  <c r="I64" i="3"/>
  <c r="I61" i="3"/>
  <c r="H61" i="3"/>
  <c r="G61" i="3"/>
  <c r="G68" i="3" s="1"/>
  <c r="I60" i="3"/>
  <c r="I67" i="3" s="1"/>
  <c r="H60" i="3"/>
  <c r="H67" i="3" s="1"/>
  <c r="G60" i="3"/>
  <c r="G67" i="3" s="1"/>
  <c r="I59" i="3"/>
  <c r="I66" i="3" s="1"/>
  <c r="H59" i="3"/>
  <c r="G59" i="3"/>
  <c r="I58" i="3"/>
  <c r="H58" i="3"/>
  <c r="H64" i="3" s="1"/>
  <c r="G58" i="3"/>
  <c r="G64" i="3" s="1"/>
  <c r="I57" i="3"/>
  <c r="H57" i="3"/>
  <c r="G57" i="3"/>
  <c r="I54" i="3"/>
  <c r="H54" i="3"/>
  <c r="G54" i="3"/>
  <c r="I53" i="3"/>
  <c r="H53" i="3"/>
  <c r="G53" i="3"/>
  <c r="D51" i="3"/>
  <c r="C51" i="3"/>
  <c r="B51" i="3"/>
  <c r="D50" i="3"/>
  <c r="C50" i="3"/>
  <c r="B50" i="3"/>
  <c r="AC147" i="2"/>
  <c r="AB147" i="2"/>
  <c r="AC146" i="2"/>
  <c r="AB146" i="2"/>
  <c r="AC145" i="2"/>
  <c r="AB145" i="2"/>
  <c r="AC144" i="2"/>
  <c r="AB144" i="2"/>
  <c r="AC143" i="2"/>
  <c r="AB143" i="2"/>
  <c r="F118" i="2"/>
  <c r="F115" i="2"/>
  <c r="F113" i="2"/>
  <c r="F111" i="2"/>
  <c r="I110" i="2"/>
  <c r="J110" i="2" s="1"/>
  <c r="H110" i="2"/>
  <c r="I109" i="2"/>
  <c r="J109" i="2" s="1"/>
  <c r="H109" i="2"/>
  <c r="H108" i="2"/>
  <c r="I108" i="2" s="1"/>
  <c r="J108" i="2" s="1"/>
  <c r="H107" i="2"/>
  <c r="I107" i="2" s="1"/>
  <c r="J107" i="2" s="1"/>
  <c r="H106" i="2"/>
  <c r="I106" i="2" s="1"/>
  <c r="J106" i="2" s="1"/>
  <c r="H105" i="2"/>
  <c r="I105" i="2" s="1"/>
  <c r="J105" i="2" s="1"/>
  <c r="I104" i="2"/>
  <c r="J104" i="2" s="1"/>
  <c r="H104" i="2"/>
  <c r="I103" i="2"/>
  <c r="J103" i="2" s="1"/>
  <c r="H103" i="2"/>
  <c r="I102" i="2"/>
  <c r="J102" i="2" s="1"/>
  <c r="H102" i="2"/>
  <c r="I101" i="2"/>
  <c r="J101" i="2" s="1"/>
  <c r="H101" i="2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J97" i="2" s="1"/>
  <c r="I96" i="2"/>
  <c r="J96" i="2" s="1"/>
  <c r="H96" i="2"/>
  <c r="I95" i="2"/>
  <c r="J95" i="2" s="1"/>
  <c r="H95" i="2"/>
  <c r="I94" i="2"/>
  <c r="J94" i="2" s="1"/>
  <c r="H94" i="2"/>
  <c r="I93" i="2"/>
  <c r="J93" i="2" s="1"/>
  <c r="H93" i="2"/>
  <c r="H92" i="2"/>
  <c r="I92" i="2" s="1"/>
  <c r="J92" i="2" s="1"/>
  <c r="H91" i="2"/>
  <c r="I91" i="2" s="1"/>
  <c r="J91" i="2" s="1"/>
  <c r="H90" i="2"/>
  <c r="I90" i="2" s="1"/>
  <c r="J90" i="2" s="1"/>
  <c r="H89" i="2"/>
  <c r="I89" i="2" s="1"/>
  <c r="J89" i="2" s="1"/>
  <c r="H88" i="2"/>
  <c r="I88" i="2" s="1"/>
  <c r="J88" i="2" s="1"/>
  <c r="H87" i="2"/>
  <c r="I87" i="2" s="1"/>
  <c r="J87" i="2" s="1"/>
  <c r="I86" i="2"/>
  <c r="J86" i="2" s="1"/>
  <c r="H86" i="2"/>
  <c r="H85" i="2"/>
  <c r="I85" i="2" s="1"/>
  <c r="J85" i="2" s="1"/>
  <c r="H84" i="2"/>
  <c r="I84" i="2" s="1"/>
  <c r="J84" i="2" s="1"/>
  <c r="H83" i="2"/>
  <c r="I83" i="2" s="1"/>
  <c r="J83" i="2" s="1"/>
  <c r="H82" i="2"/>
  <c r="I82" i="2" s="1"/>
  <c r="J82" i="2" s="1"/>
  <c r="H81" i="2"/>
  <c r="I81" i="2" s="1"/>
  <c r="J81" i="2" s="1"/>
  <c r="H80" i="2"/>
  <c r="I80" i="2" s="1"/>
  <c r="J80" i="2" s="1"/>
  <c r="H79" i="2"/>
  <c r="I79" i="2" s="1"/>
  <c r="J79" i="2" s="1"/>
  <c r="I78" i="2"/>
  <c r="J78" i="2" s="1"/>
  <c r="H78" i="2"/>
  <c r="H77" i="2"/>
  <c r="I77" i="2" s="1"/>
  <c r="J77" i="2" s="1"/>
  <c r="H76" i="2"/>
  <c r="I76" i="2" s="1"/>
  <c r="J76" i="2" s="1"/>
  <c r="H75" i="2"/>
  <c r="I75" i="2" s="1"/>
  <c r="J75" i="2" s="1"/>
  <c r="H74" i="2"/>
  <c r="I74" i="2" s="1"/>
  <c r="J74" i="2" s="1"/>
  <c r="H73" i="2"/>
  <c r="I73" i="2" s="1"/>
  <c r="J73" i="2" s="1"/>
  <c r="H72" i="2"/>
  <c r="I72" i="2" s="1"/>
  <c r="J72" i="2" s="1"/>
  <c r="H71" i="2"/>
  <c r="I71" i="2" s="1"/>
  <c r="J71" i="2" s="1"/>
  <c r="F69" i="2"/>
  <c r="F67" i="2"/>
  <c r="F65" i="2"/>
  <c r="F63" i="2"/>
  <c r="F61" i="2"/>
  <c r="I60" i="2"/>
  <c r="J60" i="2" s="1"/>
  <c r="H60" i="2"/>
  <c r="I59" i="2"/>
  <c r="J59" i="2" s="1"/>
  <c r="L59" i="2" s="1"/>
  <c r="H59" i="2"/>
  <c r="H58" i="2"/>
  <c r="I58" i="2" s="1"/>
  <c r="J58" i="2" s="1"/>
  <c r="I57" i="2"/>
  <c r="J57" i="2" s="1"/>
  <c r="H57" i="2"/>
  <c r="I56" i="2"/>
  <c r="J56" i="2" s="1"/>
  <c r="H56" i="2"/>
  <c r="H55" i="2"/>
  <c r="I55" i="2" s="1"/>
  <c r="J55" i="2" s="1"/>
  <c r="J54" i="2"/>
  <c r="H54" i="2"/>
  <c r="I54" i="2" s="1"/>
  <c r="H53" i="2"/>
  <c r="I53" i="2" s="1"/>
  <c r="J53" i="2" s="1"/>
  <c r="H52" i="2"/>
  <c r="I52" i="2" s="1"/>
  <c r="J52" i="2" s="1"/>
  <c r="H51" i="2"/>
  <c r="I51" i="2" s="1"/>
  <c r="J51" i="2" s="1"/>
  <c r="I50" i="2"/>
  <c r="J50" i="2" s="1"/>
  <c r="H50" i="2"/>
  <c r="H49" i="2"/>
  <c r="I49" i="2" s="1"/>
  <c r="J49" i="2" s="1"/>
  <c r="H48" i="2"/>
  <c r="I48" i="2" s="1"/>
  <c r="J48" i="2" s="1"/>
  <c r="H47" i="2"/>
  <c r="I47" i="2" s="1"/>
  <c r="J47" i="2" s="1"/>
  <c r="I46" i="2"/>
  <c r="J46" i="2" s="1"/>
  <c r="H46" i="2"/>
  <c r="H45" i="2"/>
  <c r="I45" i="2" s="1"/>
  <c r="J45" i="2" s="1"/>
  <c r="J44" i="2"/>
  <c r="H44" i="2"/>
  <c r="I44" i="2" s="1"/>
  <c r="H43" i="2"/>
  <c r="I43" i="2" s="1"/>
  <c r="J43" i="2" s="1"/>
  <c r="I42" i="2"/>
  <c r="J42" i="2" s="1"/>
  <c r="H42" i="2"/>
  <c r="J41" i="2"/>
  <c r="K41" i="2" s="1"/>
  <c r="H41" i="2"/>
  <c r="I41" i="2" s="1"/>
  <c r="H40" i="2"/>
  <c r="I40" i="2" s="1"/>
  <c r="J40" i="2" s="1"/>
  <c r="H39" i="2"/>
  <c r="I39" i="2" s="1"/>
  <c r="J39" i="2" s="1"/>
  <c r="H38" i="2"/>
  <c r="I38" i="2" s="1"/>
  <c r="J38" i="2" s="1"/>
  <c r="I37" i="2"/>
  <c r="J37" i="2" s="1"/>
  <c r="H37" i="2"/>
  <c r="H36" i="2"/>
  <c r="I36" i="2" s="1"/>
  <c r="J36" i="2" s="1"/>
  <c r="I35" i="2"/>
  <c r="J35" i="2" s="1"/>
  <c r="H35" i="2"/>
  <c r="H34" i="2"/>
  <c r="I34" i="2" s="1"/>
  <c r="J34" i="2" s="1"/>
  <c r="H33" i="2"/>
  <c r="I33" i="2" s="1"/>
  <c r="J33" i="2" s="1"/>
  <c r="I32" i="2"/>
  <c r="J32" i="2" s="1"/>
  <c r="H32" i="2"/>
  <c r="H31" i="2"/>
  <c r="I31" i="2" s="1"/>
  <c r="J31" i="2" s="1"/>
  <c r="H30" i="2"/>
  <c r="I30" i="2" s="1"/>
  <c r="J30" i="2" s="1"/>
  <c r="I29" i="2"/>
  <c r="J29" i="2" s="1"/>
  <c r="L29" i="2" s="1"/>
  <c r="H29" i="2"/>
  <c r="H28" i="2"/>
  <c r="I28" i="2" s="1"/>
  <c r="J28" i="2" s="1"/>
  <c r="I27" i="2"/>
  <c r="J27" i="2" s="1"/>
  <c r="L27" i="2" s="1"/>
  <c r="H27" i="2"/>
  <c r="H26" i="2"/>
  <c r="I26" i="2" s="1"/>
  <c r="J26" i="2" s="1"/>
  <c r="H25" i="2"/>
  <c r="I25" i="2" s="1"/>
  <c r="J25" i="2" s="1"/>
  <c r="I24" i="2"/>
  <c r="J24" i="2" s="1"/>
  <c r="H24" i="2"/>
  <c r="H23" i="2"/>
  <c r="I23" i="2" s="1"/>
  <c r="J23" i="2" s="1"/>
  <c r="H22" i="2"/>
  <c r="I22" i="2" s="1"/>
  <c r="J22" i="2" s="1"/>
  <c r="H21" i="2"/>
  <c r="I21" i="2" s="1"/>
  <c r="J21" i="2" s="1"/>
  <c r="H68" i="3" l="1"/>
  <c r="I68" i="3"/>
  <c r="G66" i="3"/>
  <c r="K39" i="2"/>
  <c r="L39" i="2"/>
  <c r="P34" i="2"/>
  <c r="L23" i="2"/>
  <c r="K23" i="2"/>
  <c r="P21" i="2" s="1"/>
  <c r="L77" i="2"/>
  <c r="K77" i="2"/>
  <c r="L107" i="2"/>
  <c r="K107" i="2"/>
  <c r="P38" i="2"/>
  <c r="P87" i="2"/>
  <c r="L87" i="2"/>
  <c r="K87" i="2"/>
  <c r="P88" i="2"/>
  <c r="N41" i="2"/>
  <c r="L85" i="2"/>
  <c r="K85" i="2"/>
  <c r="P92" i="2"/>
  <c r="P108" i="2"/>
  <c r="L73" i="2"/>
  <c r="K73" i="2"/>
  <c r="P71" i="2" s="1"/>
  <c r="L21" i="2"/>
  <c r="K21" i="2"/>
  <c r="P100" i="2"/>
  <c r="P45" i="2"/>
  <c r="L45" i="2"/>
  <c r="K45" i="2"/>
  <c r="N45" i="2" s="1"/>
  <c r="L105" i="2"/>
  <c r="K105" i="2"/>
  <c r="P107" i="2" s="1"/>
  <c r="K35" i="2"/>
  <c r="L35" i="2"/>
  <c r="L91" i="2"/>
  <c r="P91" i="2"/>
  <c r="K91" i="2"/>
  <c r="L71" i="2"/>
  <c r="K71" i="2"/>
  <c r="L97" i="2"/>
  <c r="K97" i="2"/>
  <c r="P95" i="2" s="1"/>
  <c r="L99" i="2"/>
  <c r="P99" i="2"/>
  <c r="K99" i="2"/>
  <c r="K33" i="2"/>
  <c r="N33" i="2" s="1"/>
  <c r="P33" i="2"/>
  <c r="L33" i="2"/>
  <c r="L81" i="2"/>
  <c r="K81" i="2"/>
  <c r="P80" i="2" s="1"/>
  <c r="L75" i="2"/>
  <c r="K75" i="2"/>
  <c r="L89" i="2"/>
  <c r="K89" i="2"/>
  <c r="L57" i="2"/>
  <c r="K57" i="2"/>
  <c r="P83" i="2"/>
  <c r="L83" i="2"/>
  <c r="K83" i="2"/>
  <c r="L47" i="2"/>
  <c r="K47" i="2"/>
  <c r="P46" i="2" s="1"/>
  <c r="L25" i="2"/>
  <c r="K25" i="2"/>
  <c r="N25" i="2" s="1"/>
  <c r="P25" i="2"/>
  <c r="K31" i="2"/>
  <c r="P29" i="2" s="1"/>
  <c r="L31" i="2"/>
  <c r="P42" i="2"/>
  <c r="P37" i="2"/>
  <c r="L37" i="2"/>
  <c r="K37" i="2"/>
  <c r="N37" i="2" s="1"/>
  <c r="L43" i="2"/>
  <c r="K43" i="2"/>
  <c r="L49" i="2"/>
  <c r="K49" i="2"/>
  <c r="L55" i="2"/>
  <c r="K55" i="2"/>
  <c r="P53" i="2" s="1"/>
  <c r="P79" i="2"/>
  <c r="L79" i="2"/>
  <c r="K79" i="2"/>
  <c r="L51" i="2"/>
  <c r="L101" i="2"/>
  <c r="K101" i="2"/>
  <c r="L93" i="2"/>
  <c r="K93" i="2"/>
  <c r="P96" i="2"/>
  <c r="P104" i="2"/>
  <c r="K29" i="2"/>
  <c r="N29" i="2" s="1"/>
  <c r="L53" i="2"/>
  <c r="K59" i="2"/>
  <c r="P103" i="2"/>
  <c r="L103" i="2"/>
  <c r="K103" i="2"/>
  <c r="K51" i="2"/>
  <c r="L41" i="2"/>
  <c r="K27" i="2"/>
  <c r="K53" i="2"/>
  <c r="L109" i="2"/>
  <c r="K109" i="2"/>
  <c r="P41" i="2"/>
  <c r="L95" i="2"/>
  <c r="K95" i="2"/>
  <c r="Q95" i="2" l="1"/>
  <c r="R95" i="2"/>
  <c r="R107" i="2"/>
  <c r="Q107" i="2"/>
  <c r="Q71" i="2"/>
  <c r="R71" i="2"/>
  <c r="P75" i="2"/>
  <c r="R91" i="2"/>
  <c r="Q91" i="2"/>
  <c r="N57" i="2"/>
  <c r="N49" i="2"/>
  <c r="P26" i="2"/>
  <c r="Q25" i="2" s="1"/>
  <c r="P57" i="2"/>
  <c r="P50" i="2"/>
  <c r="R41" i="2"/>
  <c r="Q41" i="2"/>
  <c r="R99" i="2"/>
  <c r="Q99" i="2"/>
  <c r="R83" i="2"/>
  <c r="Q83" i="2"/>
  <c r="P54" i="2"/>
  <c r="P84" i="2"/>
  <c r="R33" i="2"/>
  <c r="Q33" i="2"/>
  <c r="P76" i="2"/>
  <c r="N21" i="2"/>
  <c r="P22" i="2"/>
  <c r="R21" i="2" s="1"/>
  <c r="R103" i="2"/>
  <c r="Q103" i="2"/>
  <c r="R45" i="2"/>
  <c r="Q45" i="2"/>
  <c r="Q87" i="2"/>
  <c r="R87" i="2"/>
  <c r="P49" i="2"/>
  <c r="P58" i="2"/>
  <c r="P30" i="2"/>
  <c r="R29" i="2" s="1"/>
  <c r="Q79" i="2"/>
  <c r="R79" i="2"/>
  <c r="P72" i="2"/>
  <c r="Q53" i="2"/>
  <c r="R53" i="2"/>
  <c r="N53" i="2"/>
  <c r="R37" i="2"/>
  <c r="Q37" i="2"/>
  <c r="Q49" i="2" l="1"/>
  <c r="R49" i="2"/>
  <c r="R75" i="2"/>
  <c r="Q75" i="2"/>
  <c r="R25" i="2"/>
  <c r="Q21" i="2"/>
  <c r="Q29" i="2"/>
  <c r="Q57" i="2"/>
  <c r="R57" i="2"/>
  <c r="H72" i="1" l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 s="1"/>
  <c r="J87" i="1" s="1"/>
  <c r="H88" i="1"/>
  <c r="I88" i="1" s="1"/>
  <c r="J88" i="1" s="1"/>
  <c r="H89" i="1"/>
  <c r="I89" i="1" s="1"/>
  <c r="J89" i="1" s="1"/>
  <c r="H90" i="1"/>
  <c r="I90" i="1" s="1"/>
  <c r="J90" i="1" s="1"/>
  <c r="H91" i="1"/>
  <c r="I91" i="1" s="1"/>
  <c r="J91" i="1" s="1"/>
  <c r="H92" i="1"/>
  <c r="I92" i="1" s="1"/>
  <c r="J92" i="1" s="1"/>
  <c r="H93" i="1"/>
  <c r="I93" i="1" s="1"/>
  <c r="J93" i="1" s="1"/>
  <c r="H94" i="1"/>
  <c r="I94" i="1" s="1"/>
  <c r="J94" i="1" s="1"/>
  <c r="H95" i="1"/>
  <c r="I95" i="1" s="1"/>
  <c r="J95" i="1" s="1"/>
  <c r="H96" i="1"/>
  <c r="I96" i="1" s="1"/>
  <c r="J96" i="1" s="1"/>
  <c r="H97" i="1"/>
  <c r="I97" i="1" s="1"/>
  <c r="J97" i="1" s="1"/>
  <c r="H98" i="1"/>
  <c r="I98" i="1" s="1"/>
  <c r="J98" i="1" s="1"/>
  <c r="H99" i="1"/>
  <c r="I99" i="1" s="1"/>
  <c r="J99" i="1" s="1"/>
  <c r="H100" i="1"/>
  <c r="I100" i="1" s="1"/>
  <c r="J100" i="1" s="1"/>
  <c r="H101" i="1"/>
  <c r="I101" i="1" s="1"/>
  <c r="J101" i="1" s="1"/>
  <c r="H102" i="1"/>
  <c r="I102" i="1" s="1"/>
  <c r="J102" i="1" s="1"/>
  <c r="H103" i="1"/>
  <c r="I103" i="1" s="1"/>
  <c r="J103" i="1" s="1"/>
  <c r="H104" i="1"/>
  <c r="I104" i="1" s="1"/>
  <c r="J104" i="1" s="1"/>
  <c r="H105" i="1"/>
  <c r="I105" i="1" s="1"/>
  <c r="J105" i="1" s="1"/>
  <c r="H106" i="1"/>
  <c r="I106" i="1" s="1"/>
  <c r="J106" i="1" s="1"/>
  <c r="H107" i="1"/>
  <c r="I107" i="1" s="1"/>
  <c r="J107" i="1" s="1"/>
  <c r="H108" i="1"/>
  <c r="I108" i="1" s="1"/>
  <c r="J108" i="1" s="1"/>
  <c r="H109" i="1"/>
  <c r="I109" i="1" s="1"/>
  <c r="J109" i="1" s="1"/>
  <c r="H110" i="1"/>
  <c r="I110" i="1" s="1"/>
  <c r="J110" i="1" s="1"/>
  <c r="H71" i="1"/>
  <c r="I71" i="1" s="1"/>
  <c r="J71" i="1" s="1"/>
  <c r="F113" i="1"/>
  <c r="F115" i="1"/>
  <c r="F117" i="1"/>
  <c r="F119" i="1"/>
  <c r="F111" i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 s="1"/>
  <c r="J60" i="1" s="1"/>
  <c r="H21" i="1"/>
  <c r="I21" i="1" s="1"/>
  <c r="J21" i="1" s="1"/>
  <c r="F63" i="1"/>
  <c r="F65" i="1"/>
  <c r="F67" i="1"/>
  <c r="F69" i="1"/>
  <c r="F61" i="1"/>
  <c r="K109" i="1" l="1"/>
  <c r="L109" i="1"/>
  <c r="K77" i="1"/>
  <c r="L77" i="1"/>
  <c r="L37" i="1"/>
  <c r="K37" i="1"/>
  <c r="L57" i="1"/>
  <c r="K57" i="1"/>
  <c r="L41" i="1"/>
  <c r="K41" i="1"/>
  <c r="L71" i="1"/>
  <c r="K71" i="1"/>
  <c r="K103" i="1"/>
  <c r="L103" i="1"/>
  <c r="L95" i="1"/>
  <c r="K95" i="1"/>
  <c r="K87" i="1"/>
  <c r="L87" i="1"/>
  <c r="L79" i="1"/>
  <c r="K79" i="1"/>
  <c r="K55" i="1"/>
  <c r="L55" i="1"/>
  <c r="K47" i="1"/>
  <c r="L47" i="1"/>
  <c r="L39" i="1"/>
  <c r="K39" i="1"/>
  <c r="K31" i="1"/>
  <c r="L31" i="1"/>
  <c r="L23" i="1"/>
  <c r="K23" i="1"/>
  <c r="L101" i="1"/>
  <c r="K101" i="1"/>
  <c r="L53" i="1"/>
  <c r="K53" i="1"/>
  <c r="L29" i="1"/>
  <c r="K29" i="1"/>
  <c r="K107" i="1"/>
  <c r="L107" i="1"/>
  <c r="K91" i="1"/>
  <c r="L91" i="1"/>
  <c r="L83" i="1"/>
  <c r="K83" i="1"/>
  <c r="L51" i="1"/>
  <c r="K51" i="1"/>
  <c r="L43" i="1"/>
  <c r="K43" i="1"/>
  <c r="L35" i="1"/>
  <c r="K35" i="1"/>
  <c r="K27" i="1"/>
  <c r="L27" i="1"/>
  <c r="L85" i="1"/>
  <c r="K85" i="1"/>
  <c r="K45" i="1"/>
  <c r="L45" i="1"/>
  <c r="L99" i="1"/>
  <c r="K99" i="1"/>
  <c r="K75" i="1"/>
  <c r="L75" i="1"/>
  <c r="K59" i="1"/>
  <c r="L59" i="1"/>
  <c r="K105" i="1"/>
  <c r="L105" i="1"/>
  <c r="K97" i="1"/>
  <c r="L97" i="1"/>
  <c r="K89" i="1"/>
  <c r="L89" i="1"/>
  <c r="L81" i="1"/>
  <c r="K81" i="1"/>
  <c r="K73" i="1"/>
  <c r="L73" i="1"/>
  <c r="K93" i="1"/>
  <c r="L93" i="1"/>
  <c r="K21" i="1"/>
  <c r="L21" i="1"/>
  <c r="K49" i="1"/>
  <c r="L49" i="1"/>
  <c r="K33" i="1"/>
  <c r="L33" i="1"/>
  <c r="L25" i="1"/>
  <c r="K25" i="1"/>
</calcChain>
</file>

<file path=xl/sharedStrings.xml><?xml version="1.0" encoding="utf-8"?>
<sst xmlns="http://schemas.openxmlformats.org/spreadsheetml/2006/main" count="513" uniqueCount="168">
  <si>
    <t>File Name</t>
  </si>
  <si>
    <t>admin_2018-02-28 15-14-46_CC011597.pcrd</t>
  </si>
  <si>
    <t>Created By User</t>
  </si>
  <si>
    <t>admin</t>
  </si>
  <si>
    <t>Notes</t>
  </si>
  <si>
    <t>ID</t>
  </si>
  <si>
    <t>Run Started</t>
  </si>
  <si>
    <t>02/28/2018 21:15:24 UTC</t>
  </si>
  <si>
    <t>Run Ended</t>
  </si>
  <si>
    <t>02/28/2018 22:21:23 UTC</t>
  </si>
  <si>
    <t>Sample Vol</t>
  </si>
  <si>
    <t>Lid Temp</t>
  </si>
  <si>
    <t>Protocol File Name</t>
  </si>
  <si>
    <t>ggProfile.prcl</t>
  </si>
  <si>
    <t>Plate Setup File Name</t>
  </si>
  <si>
    <t>Quick Plate_96 wells_SYBR Only.pltd</t>
  </si>
  <si>
    <t>Base Serial Number</t>
  </si>
  <si>
    <t>CC011597</t>
  </si>
  <si>
    <t>Optical Head Serial Number</t>
  </si>
  <si>
    <t>785BR4350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</si>
  <si>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</si>
  <si>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</si>
  <si>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</si>
  <si>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</si>
  <si>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</si>
  <si>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</si>
  <si>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</si>
  <si>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Cq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</si>
  <si>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</si>
  <si>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</si>
  <si>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</si>
  <si>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</si>
  <si>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</si>
  <si>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</si>
  <si>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</si>
  <si>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</si>
  <si>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</si>
  <si>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</si>
  <si>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</si>
  <si>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</si>
  <si>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</si>
  <si>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</si>
  <si>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</si>
  <si>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</si>
  <si>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</si>
  <si>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</si>
  <si>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</si>
  <si>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</si>
  <si>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</si>
  <si>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</si>
  <si>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</si>
  <si>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</si>
  <si>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</si>
  <si>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</si>
  <si>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</si>
  <si>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</si>
  <si>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</si>
  <si>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</si>
  <si>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</si>
  <si>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</si>
  <si>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</si>
  <si>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</si>
  <si>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</si>
  <si>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</si>
  <si>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</si>
  <si>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</si>
  <si>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</si>
  <si>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</si>
  <si>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</si>
  <si>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</si>
  <si>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</si>
  <si>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</si>
  <si>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</si>
  <si>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</si>
  <si>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</si>
  <si>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</si>
  <si>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</si>
  <si>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</si>
  <si>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</si>
  <si>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</si>
  <si>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</si>
  <si>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</si>
  <si>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</si>
  <si>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</si>
  <si>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</si>
  <si>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</si>
  <si>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</si>
  <si>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</si>
  <si>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</si>
  <si>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</si>
  <si>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</si>
  <si>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</si>
  <si>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</si>
  <si>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</si>
  <si>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</si>
  <si>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</si>
  <si>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</si>
  <si>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</si>
  <si>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</si>
  <si>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</si>
  <si>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</si>
  <si>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</si>
  <si>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</si>
  <si>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</si>
  <si>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</si>
  <si>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</si>
  <si>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</si>
  <si>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</si>
  <si>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</si>
  <si>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</si>
  <si>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</si>
  <si>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</si>
  <si>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</si>
  <si>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</si>
  <si>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</si>
  <si>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</si>
  <si>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</si>
  <si>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</si>
  <si>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</si>
  <si>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</si>
  <si>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</si>
  <si>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</si>
  <si>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</si>
  <si>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</si>
  <si>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maj sat I</t>
  </si>
  <si>
    <t>con</t>
  </si>
  <si>
    <t>h2az</t>
  </si>
  <si>
    <t>h2b</t>
  </si>
  <si>
    <t>Rcc1</t>
  </si>
  <si>
    <t>beads</t>
  </si>
  <si>
    <t>input</t>
  </si>
  <si>
    <t>maj sat II</t>
  </si>
  <si>
    <t>con/con</t>
  </si>
  <si>
    <t>Cp27/con</t>
  </si>
  <si>
    <t>Cp27/Anp32e</t>
  </si>
  <si>
    <t>Anp32e/con</t>
  </si>
  <si>
    <t>h2az/con</t>
  </si>
  <si>
    <t>anp32e/con</t>
  </si>
  <si>
    <t>cp27/c</t>
  </si>
  <si>
    <t>cp27/anp32e</t>
  </si>
  <si>
    <t>avg</t>
  </si>
  <si>
    <t>stdev</t>
  </si>
  <si>
    <t>H2az</t>
  </si>
  <si>
    <t>RCC1</t>
  </si>
  <si>
    <t>02/15/2018 02:21:02 UTC</t>
  </si>
  <si>
    <t>02/15/2018 03:24:48 UTC</t>
  </si>
  <si>
    <t>Protocol 082615.prcl</t>
  </si>
  <si>
    <t>CC011605</t>
  </si>
  <si>
    <t>785BR4368</t>
  </si>
  <si>
    <t>average</t>
  </si>
  <si>
    <t>AVG</t>
  </si>
  <si>
    <t>Cp27</t>
  </si>
  <si>
    <t>Anp32e</t>
  </si>
  <si>
    <t>Both</t>
  </si>
  <si>
    <t>cp27</t>
  </si>
  <si>
    <t>anp32e</t>
  </si>
  <si>
    <t>both</t>
  </si>
  <si>
    <t>for RCC1</t>
  </si>
  <si>
    <t>*10</t>
  </si>
  <si>
    <t>MT aster count per cell in control, CFDP1 and control+CFDP1 siRNA treated cells</t>
  </si>
  <si>
    <t>cp27/con</t>
  </si>
  <si>
    <t>STDEV</t>
  </si>
  <si>
    <t>P</t>
  </si>
  <si>
    <t>min</t>
  </si>
  <si>
    <t>first q</t>
  </si>
  <si>
    <t>median</t>
  </si>
  <si>
    <t>third q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</si>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</sst>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4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8A'!$M$133:$M$136</c:f>
                <c:numCache>
                  <c:formatCode>General</c:formatCode>
                  <c:ptCount val="4"/>
                  <c:pt idx="0">
                    <c:v>4.92533612752247E-2</c:v>
                  </c:pt>
                  <c:pt idx="1">
                    <c:v>8.6846845286146761E-3</c:v>
                  </c:pt>
                  <c:pt idx="2">
                    <c:v>2.6442578832035848E-2</c:v>
                  </c:pt>
                  <c:pt idx="3">
                    <c:v>3.202068740863772E-2</c:v>
                  </c:pt>
                </c:numCache>
              </c:numRef>
            </c:plus>
            <c:minus>
              <c:numRef>
                <c:f>'Figure 8A'!$M$133:$M$136</c:f>
                <c:numCache>
                  <c:formatCode>General</c:formatCode>
                  <c:ptCount val="4"/>
                  <c:pt idx="0">
                    <c:v>4.92533612752247E-2</c:v>
                  </c:pt>
                  <c:pt idx="1">
                    <c:v>8.6846845286146761E-3</c:v>
                  </c:pt>
                  <c:pt idx="2">
                    <c:v>2.6442578832035848E-2</c:v>
                  </c:pt>
                  <c:pt idx="3">
                    <c:v>3.202068740863772E-2</c:v>
                  </c:pt>
                </c:numCache>
              </c:numRef>
            </c:minus>
            <c:spPr>
              <a:noFill/>
              <a:ln w="25400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'Figure 8A'!$L$133:$L$136</c:f>
              <c:numCache>
                <c:formatCode>General</c:formatCode>
                <c:ptCount val="4"/>
                <c:pt idx="0">
                  <c:v>0.99931956291673463</c:v>
                </c:pt>
                <c:pt idx="1">
                  <c:v>0.69610820814425423</c:v>
                </c:pt>
                <c:pt idx="2">
                  <c:v>0.93400824498551493</c:v>
                </c:pt>
                <c:pt idx="3">
                  <c:v>1.0553669380071655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6-4B8A-BE7E-4C7D2ED9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28257280"/>
        <c:axId val="628252288"/>
      </c:barChart>
      <c:catAx>
        <c:axId val="628257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252288"/>
        <c:crosses val="autoZero"/>
        <c:auto val="1"/>
        <c:lblAlgn val="ctr"/>
        <c:lblOffset val="100"/>
        <c:noMultiLvlLbl val="0"/>
      </c:catAx>
      <c:valAx>
        <c:axId val="62825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2825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'[1]Figure 8B'!$AC$143:$AC$146</c:f>
                <c:numCache>
                  <c:formatCode>General</c:formatCode>
                  <c:ptCount val="4"/>
                  <c:pt idx="0">
                    <c:v>9.030103741665416E-4</c:v>
                  </c:pt>
                  <c:pt idx="1">
                    <c:v>1.0785087606549039E-5</c:v>
                  </c:pt>
                  <c:pt idx="2">
                    <c:v>7.0669601446472384E-4</c:v>
                  </c:pt>
                  <c:pt idx="3">
                    <c:v>1.2189292680702063E-4</c:v>
                  </c:pt>
                </c:numCache>
              </c:numRef>
            </c:plus>
            <c:minus>
              <c:numRef>
                <c:f>'[1]Figure 8B'!$AC$143:$AC$146</c:f>
                <c:numCache>
                  <c:formatCode>General</c:formatCode>
                  <c:ptCount val="4"/>
                  <c:pt idx="0">
                    <c:v>9.030103741665416E-4</c:v>
                  </c:pt>
                  <c:pt idx="1">
                    <c:v>1.0785087606549039E-5</c:v>
                  </c:pt>
                  <c:pt idx="2">
                    <c:v>7.0669601446472384E-4</c:v>
                  </c:pt>
                  <c:pt idx="3">
                    <c:v>1.2189292680702063E-4</c:v>
                  </c:pt>
                </c:numCache>
              </c:numRef>
            </c:minus>
            <c:spPr>
              <a:noFill/>
              <a:ln w="25400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'[1]Figure 8B'!$AB$143:$AB$146</c:f>
              <c:numCache>
                <c:formatCode>General</c:formatCode>
                <c:ptCount val="4"/>
                <c:pt idx="0">
                  <c:v>2.5470125347276655E-2</c:v>
                </c:pt>
                <c:pt idx="1">
                  <c:v>1.7075909920945591E-2</c:v>
                </c:pt>
                <c:pt idx="2">
                  <c:v>2.1089560787416882E-2</c:v>
                </c:pt>
                <c:pt idx="3">
                  <c:v>2.839186106589664E-2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7-4C00-9496-A1F1F5F1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5617552"/>
        <c:axId val="475631696"/>
      </c:barChart>
      <c:catAx>
        <c:axId val="4756175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31696"/>
        <c:crosses val="autoZero"/>
        <c:auto val="1"/>
        <c:lblAlgn val="ctr"/>
        <c:lblOffset val="100"/>
        <c:noMultiLvlLbl val="0"/>
      </c:catAx>
      <c:valAx>
        <c:axId val="47563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561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[2]Sheet3!$P$34:$R$34</c:f>
                <c:numCache>
                  <c:formatCode>General</c:formatCode>
                  <c:ptCount val="3"/>
                  <c:pt idx="0">
                    <c:v>1.75</c:v>
                  </c:pt>
                  <c:pt idx="1">
                    <c:v>1.75</c:v>
                  </c:pt>
                  <c:pt idx="2">
                    <c:v>2</c:v>
                  </c:pt>
                </c:numCache>
              </c:numRef>
            </c:minus>
            <c:spPr>
              <a:noFill/>
              <a:ln w="254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[2]Sheet3!$P$35:$R$35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4-4B04-BB94-B040DB3CC33C}"/>
            </c:ext>
          </c:extLst>
        </c:ser>
        <c:ser>
          <c:idx val="1"/>
          <c:order val="1"/>
          <c:spPr>
            <a:noFill/>
            <a:ln w="38100"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[2]Sheet3!$P$36:$R$36</c:f>
              <c:numCache>
                <c:formatCode>General</c:formatCode>
                <c:ptCount val="3"/>
                <c:pt idx="0">
                  <c:v>1.25</c:v>
                </c:pt>
                <c:pt idx="1">
                  <c:v>0.25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4-4B04-BB94-B040DB3CC33C}"/>
            </c:ext>
          </c:extLst>
        </c:ser>
        <c:ser>
          <c:idx val="2"/>
          <c:order val="2"/>
          <c:spPr>
            <a:noFill/>
            <a:ln w="3810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[2]Sheet3!$P$38:$R$38</c:f>
                <c:numCache>
                  <c:formatCode>General</c:formatCode>
                  <c:ptCount val="3"/>
                  <c:pt idx="0">
                    <c:v>1.75</c:v>
                  </c:pt>
                  <c:pt idx="1">
                    <c:v>2</c:v>
                  </c:pt>
                  <c:pt idx="2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[2]Sheet3!$P$37:$R$37</c:f>
              <c:numCache>
                <c:formatCode>General</c:formatCode>
                <c:ptCount val="3"/>
                <c:pt idx="0">
                  <c:v>0.25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4-4B04-BB94-B040DB3CC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overlap val="100"/>
        <c:axId val="343388680"/>
        <c:axId val="343389464"/>
      </c:barChart>
      <c:catAx>
        <c:axId val="343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89464"/>
        <c:crosses val="autoZero"/>
        <c:auto val="1"/>
        <c:lblAlgn val="ctr"/>
        <c:lblOffset val="100"/>
        <c:noMultiLvlLbl val="0"/>
      </c:catAx>
      <c:valAx>
        <c:axId val="343389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81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886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542925</xdr:colOff>
      <xdr:row>130</xdr:row>
      <xdr:rowOff>23812</xdr:rowOff>
    </xdr:from>
    <xdr:to>
      <xdr:col>24</xdr:col>
      <xdr:colOff>438150</xdr:colOff>
      <xdr:row>141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DA81F5-3D5A-4D72-A2F7-352BDBA5A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501968</xdr:colOff>
      <xdr:row>127</xdr:row>
      <xdr:rowOff>151447</xdr:rowOff>
    </xdr:from>
    <xdr:to>
      <xdr:col>18</xdr:col>
      <xdr:colOff>363856</xdr:colOff>
      <xdr:row>140</xdr:row>
      <xdr:rowOff>108585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6FA8DC-FFFF-4686-8EE2-DFC1A29C7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528635</xdr:colOff>
      <xdr:row>39</xdr:row>
      <xdr:rowOff>2856</xdr:rowOff>
    </xdr:from>
    <xdr:to>
      <xdr:col>18</xdr:col>
      <xdr:colOff>352424</xdr:colOff>
      <xdr:row>62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D1454-1C85-48F7-8CAA-0F7D239CC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opin\Desktop\RAW%20data\Figure%208B.xlsx" TargetMode="External"/><Relationship Id="rId1" Type="http://schemas.openxmlformats.org/officeDocument/2006/relationships/externalLinkPath" Target="Figure%208B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GOKUL\MANUSCRIPTS\cp27%20paper\Anp32e%20%20based%20rescue%20graphs%20for%20MT%20asters.xlsx" TargetMode="External"/><Relationship Id="rId1" Type="http://schemas.openxmlformats.org/officeDocument/2006/relationships/externalLinkPath" Target="file:///D:\GOKUL\MANUSCRIPTS\cp27%20paper\Anp32e%20%20based%20rescue%20graphs%20for%20MT%20as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e 8B"/>
    </sheetNames>
    <sheetDataSet>
      <sheetData sheetId="0">
        <row r="143">
          <cell r="X143" t="str">
            <v>con</v>
          </cell>
          <cell r="AB143">
            <v>2.5470125347276655E-2</v>
          </cell>
          <cell r="AC143">
            <v>9.030103741665416E-4</v>
          </cell>
        </row>
        <row r="144">
          <cell r="AB144">
            <v>1.7075909920945591E-2</v>
          </cell>
          <cell r="AC144">
            <v>1.0785087606549039E-5</v>
          </cell>
        </row>
        <row r="145">
          <cell r="AB145">
            <v>2.1089560787416882E-2</v>
          </cell>
          <cell r="AC145">
            <v>7.0669601446472384E-4</v>
          </cell>
        </row>
        <row r="146">
          <cell r="AB146">
            <v>2.839186106589664E-2</v>
          </cell>
          <cell r="AC146">
            <v>1.2189292680702063E-4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/>
      <sheetData sheetId="1"/>
      <sheetData sheetId="2">
        <row r="34">
          <cell r="P34">
            <v>1.75</v>
          </cell>
          <cell r="Q34">
            <v>1.75</v>
          </cell>
          <cell r="R34">
            <v>2</v>
          </cell>
        </row>
        <row r="35">
          <cell r="P35">
            <v>7</v>
          </cell>
          <cell r="Q35">
            <v>4</v>
          </cell>
          <cell r="R35">
            <v>6</v>
          </cell>
        </row>
        <row r="36">
          <cell r="P36">
            <v>1.25</v>
          </cell>
          <cell r="Q36">
            <v>0.25</v>
          </cell>
          <cell r="R36">
            <v>1</v>
          </cell>
        </row>
        <row r="37">
          <cell r="P37">
            <v>0.25</v>
          </cell>
          <cell r="Q37">
            <v>1</v>
          </cell>
          <cell r="R37">
            <v>1</v>
          </cell>
        </row>
        <row r="38">
          <cell r="P38">
            <v>1.75</v>
          </cell>
          <cell r="Q38">
            <v>2</v>
          </cell>
          <cell r="R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opLeftCell="A61" workbookViewId="0">
      <selection activeCell="L10" sqref="L10"/>
    </sheetView>
  </sheetViews>
  <sheetFormatPr defaultRowHeight="14.4" x14ac:dyDescent="0.3"/>
  <sheetData>
    <row r="1" spans="1:14" x14ac:dyDescent="0.3">
      <c r="A1" t="s">
        <v>0</v>
      </c>
      <c r="B1" t="s">
        <v>1</v>
      </c>
    </row>
    <row r="2" spans="1:14" x14ac:dyDescent="0.3">
      <c r="A2" t="s">
        <v>2</v>
      </c>
      <c r="B2" t="s">
        <v>3</v>
      </c>
    </row>
    <row r="3" spans="1:14" x14ac:dyDescent="0.3">
      <c r="A3" t="s">
        <v>4</v>
      </c>
    </row>
    <row r="4" spans="1:14" x14ac:dyDescent="0.3">
      <c r="A4" t="s">
        <v>5</v>
      </c>
    </row>
    <row r="5" spans="1:14" x14ac:dyDescent="0.3">
      <c r="A5" t="s">
        <v>6</v>
      </c>
      <c r="B5" t="s">
        <v>7</v>
      </c>
    </row>
    <row r="6" spans="1:14" x14ac:dyDescent="0.3">
      <c r="A6" t="s">
        <v>8</v>
      </c>
      <c r="B6" t="s">
        <v>9</v>
      </c>
    </row>
    <row r="7" spans="1:14" x14ac:dyDescent="0.3">
      <c r="A7" t="s">
        <v>10</v>
      </c>
      <c r="B7">
        <v>25</v>
      </c>
    </row>
    <row r="8" spans="1:14" x14ac:dyDescent="0.3">
      <c r="A8" t="s">
        <v>11</v>
      </c>
      <c r="B8">
        <v>105</v>
      </c>
    </row>
    <row r="9" spans="1:14" x14ac:dyDescent="0.3">
      <c r="A9" t="s">
        <v>12</v>
      </c>
      <c r="B9" t="s">
        <v>13</v>
      </c>
    </row>
    <row r="10" spans="1:14" x14ac:dyDescent="0.3">
      <c r="A10" t="s">
        <v>14</v>
      </c>
      <c r="B10" t="s">
        <v>15</v>
      </c>
    </row>
    <row r="11" spans="1:14" x14ac:dyDescent="0.3">
      <c r="A11" t="s">
        <v>16</v>
      </c>
      <c r="B11" t="s">
        <v>17</v>
      </c>
    </row>
    <row r="12" spans="1:14" x14ac:dyDescent="0.3">
      <c r="A12" t="s">
        <v>18</v>
      </c>
      <c r="B12" t="s">
        <v>19</v>
      </c>
    </row>
    <row r="13" spans="1:14" x14ac:dyDescent="0.3">
      <c r="A13" t="s">
        <v>20</v>
      </c>
      <c r="B13" t="s">
        <v>21</v>
      </c>
    </row>
    <row r="14" spans="1:14" x14ac:dyDescent="0.3">
      <c r="N14" s="1"/>
    </row>
    <row r="15" spans="1:14" x14ac:dyDescent="0.3">
      <c r="A15" t="s">
        <v>22</v>
      </c>
      <c r="B15" t="s">
        <v>23</v>
      </c>
      <c r="N15" s="1"/>
    </row>
    <row r="16" spans="1:14" x14ac:dyDescent="0.3">
      <c r="A16" t="s">
        <v>24</v>
      </c>
      <c r="B16">
        <v>3</v>
      </c>
      <c r="N16" s="1"/>
    </row>
    <row r="17" spans="1:14" x14ac:dyDescent="0.3">
      <c r="A17" t="s">
        <v>25</v>
      </c>
      <c r="B17">
        <v>5</v>
      </c>
      <c r="N17" s="1"/>
    </row>
    <row r="18" spans="1:14" x14ac:dyDescent="0.3">
      <c r="N18" s="1"/>
    </row>
    <row r="19" spans="1:14" x14ac:dyDescent="0.3">
      <c r="N19" s="1"/>
    </row>
    <row r="20" spans="1:14" x14ac:dyDescent="0.3">
      <c r="A20" t="s">
        <v>26</v>
      </c>
      <c r="E20" t="s">
        <v>27</v>
      </c>
      <c r="K20" t="s">
        <v>140</v>
      </c>
      <c r="L20" t="s">
        <v>141</v>
      </c>
      <c r="N20" s="1"/>
    </row>
    <row r="21" spans="1:14" x14ac:dyDescent="0.3">
      <c r="A21" t="s">
        <v>28</v>
      </c>
      <c r="B21" t="s">
        <v>124</v>
      </c>
      <c r="C21" t="s">
        <v>132</v>
      </c>
      <c r="D21" t="s">
        <v>126</v>
      </c>
      <c r="E21">
        <v>10.439681043480199</v>
      </c>
      <c r="G21">
        <v>3.8442660558528652</v>
      </c>
      <c r="H21">
        <f>G21-E21</f>
        <v>-6.5954149876273345</v>
      </c>
      <c r="I21">
        <f>POWER(2,H21)</f>
        <v>1.0341469486706769E-2</v>
      </c>
      <c r="J21">
        <f>I21*100</f>
        <v>1.0341469486706769</v>
      </c>
      <c r="K21">
        <f>AVERAGE(J21:J22)</f>
        <v>0.99931956291673463</v>
      </c>
      <c r="L21">
        <f>STDEV(J21:J22)</f>
        <v>4.92533612752247E-2</v>
      </c>
      <c r="N21" s="1"/>
    </row>
    <row r="22" spans="1:14" x14ac:dyDescent="0.3">
      <c r="A22" t="s">
        <v>29</v>
      </c>
      <c r="E22">
        <v>10.540280803655</v>
      </c>
      <c r="G22">
        <v>3.8442660558528652</v>
      </c>
      <c r="H22">
        <f t="shared" ref="H22:H60" si="0">G22-E22</f>
        <v>-6.6960147478021348</v>
      </c>
      <c r="I22">
        <f t="shared" ref="I22:I60" si="1">POWER(2,H22)</f>
        <v>9.6449217716279238E-3</v>
      </c>
      <c r="J22">
        <f t="shared" ref="J22:J60" si="2">I22*100</f>
        <v>0.96449217716279234</v>
      </c>
      <c r="N22" s="1"/>
    </row>
    <row r="23" spans="1:14" x14ac:dyDescent="0.3">
      <c r="A23" t="s">
        <v>30</v>
      </c>
      <c r="D23" t="s">
        <v>127</v>
      </c>
      <c r="E23">
        <v>5.9927553239293996</v>
      </c>
      <c r="G23">
        <v>3.8442660558528652</v>
      </c>
      <c r="H23">
        <f t="shared" si="0"/>
        <v>-2.1484892680765344</v>
      </c>
      <c r="I23">
        <f t="shared" si="1"/>
        <v>0.22554867749081664</v>
      </c>
      <c r="J23">
        <f t="shared" si="2"/>
        <v>22.554867749081666</v>
      </c>
      <c r="K23">
        <f t="shared" ref="K23:K59" si="3">AVERAGE(J23:J24)</f>
        <v>23.989723489452707</v>
      </c>
      <c r="L23">
        <f t="shared" ref="L23:L59" si="4">STDEV(J23:J24)</f>
        <v>2.0291924480816128</v>
      </c>
      <c r="N23" s="1"/>
    </row>
    <row r="24" spans="1:14" x14ac:dyDescent="0.3">
      <c r="A24" t="s">
        <v>31</v>
      </c>
      <c r="E24">
        <v>5.8199702526877299</v>
      </c>
      <c r="G24">
        <v>3.8442660558528652</v>
      </c>
      <c r="H24">
        <f t="shared" si="0"/>
        <v>-1.9757041968348648</v>
      </c>
      <c r="I24">
        <f t="shared" si="1"/>
        <v>0.25424579229823746</v>
      </c>
      <c r="J24">
        <f t="shared" si="2"/>
        <v>25.424579229823745</v>
      </c>
      <c r="N24" s="1"/>
    </row>
    <row r="25" spans="1:14" x14ac:dyDescent="0.3">
      <c r="A25" t="s">
        <v>32</v>
      </c>
      <c r="D25" t="s">
        <v>128</v>
      </c>
      <c r="E25">
        <v>11.552188956853101</v>
      </c>
      <c r="G25">
        <v>3.8442660558528652</v>
      </c>
      <c r="H25">
        <f t="shared" si="0"/>
        <v>-7.7079229010002361</v>
      </c>
      <c r="I25">
        <f t="shared" si="1"/>
        <v>4.7828196244287316E-3</v>
      </c>
      <c r="J25">
        <f t="shared" si="2"/>
        <v>0.47828196244287313</v>
      </c>
      <c r="K25">
        <f t="shared" si="3"/>
        <v>0.46448172694347406</v>
      </c>
      <c r="L25">
        <f t="shared" si="4"/>
        <v>1.9516480207192811E-2</v>
      </c>
      <c r="N25" s="1"/>
    </row>
    <row r="26" spans="1:14" x14ac:dyDescent="0.3">
      <c r="A26" t="s">
        <v>33</v>
      </c>
      <c r="E26">
        <v>11.637942137744</v>
      </c>
      <c r="G26">
        <v>3.8442660558528652</v>
      </c>
      <c r="H26">
        <f t="shared" si="0"/>
        <v>-7.7936760818911353</v>
      </c>
      <c r="I26">
        <f t="shared" si="1"/>
        <v>4.5068149144407502E-3</v>
      </c>
      <c r="J26">
        <f t="shared" si="2"/>
        <v>0.45068149144407499</v>
      </c>
      <c r="N26" s="1"/>
    </row>
    <row r="27" spans="1:14" x14ac:dyDescent="0.3">
      <c r="A27" t="s">
        <v>34</v>
      </c>
      <c r="D27" t="s">
        <v>129</v>
      </c>
      <c r="E27">
        <v>12.10139198744</v>
      </c>
      <c r="G27">
        <v>3.8442660558528652</v>
      </c>
      <c r="H27">
        <f t="shared" si="0"/>
        <v>-8.2571259315871348</v>
      </c>
      <c r="I27">
        <f t="shared" si="1"/>
        <v>3.2685671876609948E-3</v>
      </c>
      <c r="J27">
        <f t="shared" si="2"/>
        <v>0.32685671876609951</v>
      </c>
      <c r="K27">
        <f t="shared" si="3"/>
        <v>0.32260431064389716</v>
      </c>
      <c r="L27">
        <f t="shared" si="4"/>
        <v>6.0138132391640217E-3</v>
      </c>
      <c r="N27" s="1"/>
    </row>
    <row r="28" spans="1:14" x14ac:dyDescent="0.3">
      <c r="A28" t="s">
        <v>35</v>
      </c>
      <c r="E28">
        <v>12.139427954492</v>
      </c>
      <c r="G28">
        <v>3.8442660558528652</v>
      </c>
      <c r="H28">
        <f t="shared" si="0"/>
        <v>-8.2951618986391349</v>
      </c>
      <c r="I28">
        <f t="shared" si="1"/>
        <v>3.1835190252169489E-3</v>
      </c>
      <c r="J28">
        <f t="shared" si="2"/>
        <v>0.31835190252169487</v>
      </c>
      <c r="N28" s="1"/>
    </row>
    <row r="29" spans="1:14" x14ac:dyDescent="0.3">
      <c r="A29" t="s">
        <v>36</v>
      </c>
      <c r="C29" t="s">
        <v>133</v>
      </c>
      <c r="D29" t="s">
        <v>126</v>
      </c>
      <c r="E29">
        <v>11.0345030700504</v>
      </c>
      <c r="G29">
        <v>3.8552465838086798</v>
      </c>
      <c r="H29">
        <f t="shared" si="0"/>
        <v>-7.1792564862417203</v>
      </c>
      <c r="I29">
        <f t="shared" si="1"/>
        <v>6.899672088216049E-3</v>
      </c>
      <c r="J29">
        <f t="shared" si="2"/>
        <v>0.68996720882160489</v>
      </c>
      <c r="K29">
        <f t="shared" si="3"/>
        <v>0.69610820814425423</v>
      </c>
      <c r="L29">
        <f t="shared" si="4"/>
        <v>8.6846845286146761E-3</v>
      </c>
      <c r="N29" s="1"/>
    </row>
    <row r="30" spans="1:14" x14ac:dyDescent="0.3">
      <c r="A30" t="s">
        <v>37</v>
      </c>
      <c r="E30">
        <v>11.0090477772917</v>
      </c>
      <c r="G30">
        <v>3.8552465838086798</v>
      </c>
      <c r="H30">
        <f t="shared" si="0"/>
        <v>-7.1538011934830203</v>
      </c>
      <c r="I30">
        <f t="shared" si="1"/>
        <v>7.0224920746690357E-3</v>
      </c>
      <c r="J30">
        <f t="shared" si="2"/>
        <v>0.70224920746690356</v>
      </c>
      <c r="N30" s="1"/>
    </row>
    <row r="31" spans="1:14" x14ac:dyDescent="0.3">
      <c r="A31" t="s">
        <v>38</v>
      </c>
      <c r="D31" t="s">
        <v>127</v>
      </c>
      <c r="E31">
        <v>6.1348052106529103</v>
      </c>
      <c r="G31">
        <v>3.8552465838086798</v>
      </c>
      <c r="H31">
        <f t="shared" si="0"/>
        <v>-2.2795586268442305</v>
      </c>
      <c r="I31">
        <f t="shared" si="1"/>
        <v>0.20596075560395821</v>
      </c>
      <c r="J31">
        <f t="shared" si="2"/>
        <v>20.596075560395821</v>
      </c>
      <c r="K31">
        <f t="shared" si="3"/>
        <v>20.643464332051323</v>
      </c>
      <c r="L31">
        <f t="shared" si="4"/>
        <v>6.7017843579415051E-2</v>
      </c>
      <c r="N31" s="1"/>
    </row>
    <row r="32" spans="1:14" x14ac:dyDescent="0.3">
      <c r="A32" t="s">
        <v>39</v>
      </c>
      <c r="E32">
        <v>6.1281815485723596</v>
      </c>
      <c r="G32">
        <v>3.8552465838086798</v>
      </c>
      <c r="H32">
        <f t="shared" si="0"/>
        <v>-2.2729349647636798</v>
      </c>
      <c r="I32">
        <f t="shared" si="1"/>
        <v>0.2069085310370683</v>
      </c>
      <c r="J32">
        <f t="shared" si="2"/>
        <v>20.690853103706829</v>
      </c>
      <c r="N32" s="1"/>
    </row>
    <row r="33" spans="1:14" x14ac:dyDescent="0.3">
      <c r="A33" t="s">
        <v>40</v>
      </c>
      <c r="D33" t="s">
        <v>128</v>
      </c>
      <c r="E33">
        <v>11.8119514594422</v>
      </c>
      <c r="G33">
        <v>3.8552465838086798</v>
      </c>
      <c r="H33">
        <f t="shared" si="0"/>
        <v>-7.9567048756335206</v>
      </c>
      <c r="I33">
        <f t="shared" si="1"/>
        <v>4.0252528464415765E-3</v>
      </c>
      <c r="J33">
        <f t="shared" si="2"/>
        <v>0.40252528464415765</v>
      </c>
      <c r="K33">
        <f t="shared" si="3"/>
        <v>0.41609514524440627</v>
      </c>
      <c r="L33">
        <f t="shared" si="4"/>
        <v>1.9190680900383904E-2</v>
      </c>
      <c r="N33" s="1"/>
    </row>
    <row r="34" spans="1:14" x14ac:dyDescent="0.3">
      <c r="A34" t="s">
        <v>41</v>
      </c>
      <c r="E34">
        <v>11.7178185871705</v>
      </c>
      <c r="G34">
        <v>3.8552465838086798</v>
      </c>
      <c r="H34">
        <f t="shared" si="0"/>
        <v>-7.8625720033618203</v>
      </c>
      <c r="I34">
        <f t="shared" si="1"/>
        <v>4.2966500584465488E-3</v>
      </c>
      <c r="J34">
        <f t="shared" si="2"/>
        <v>0.42966500584465489</v>
      </c>
      <c r="N34" s="1"/>
    </row>
    <row r="35" spans="1:14" x14ac:dyDescent="0.3">
      <c r="A35" t="s">
        <v>42</v>
      </c>
      <c r="D35" t="s">
        <v>129</v>
      </c>
      <c r="E35">
        <v>12.086544559283601</v>
      </c>
      <c r="G35">
        <v>3.8552465838086798</v>
      </c>
      <c r="H35">
        <f t="shared" si="0"/>
        <v>-8.23129797547492</v>
      </c>
      <c r="I35">
        <f t="shared" si="1"/>
        <v>3.3276098879957759E-3</v>
      </c>
      <c r="J35">
        <f t="shared" si="2"/>
        <v>0.33276098879957761</v>
      </c>
      <c r="K35">
        <f t="shared" si="3"/>
        <v>0.3427310657553605</v>
      </c>
      <c r="L35">
        <f t="shared" si="4"/>
        <v>1.4099818048771666E-2</v>
      </c>
      <c r="N35" s="1"/>
    </row>
    <row r="36" spans="1:14" x14ac:dyDescent="0.3">
      <c r="A36" t="s">
        <v>43</v>
      </c>
      <c r="E36">
        <v>12.002584618533</v>
      </c>
      <c r="G36">
        <v>3.8552465838086798</v>
      </c>
      <c r="H36">
        <f t="shared" si="0"/>
        <v>-8.1473380347243207</v>
      </c>
      <c r="I36">
        <f t="shared" si="1"/>
        <v>3.5270114271114344E-3</v>
      </c>
      <c r="J36">
        <f t="shared" si="2"/>
        <v>0.35270114271114344</v>
      </c>
      <c r="N36" s="1"/>
    </row>
    <row r="37" spans="1:14" x14ac:dyDescent="0.3">
      <c r="A37" t="s">
        <v>44</v>
      </c>
      <c r="C37" t="s">
        <v>134</v>
      </c>
      <c r="D37" t="s">
        <v>126</v>
      </c>
      <c r="E37">
        <v>11.1629721403957</v>
      </c>
      <c r="G37">
        <v>4.39144911502407</v>
      </c>
      <c r="H37">
        <f t="shared" si="0"/>
        <v>-6.7715230253716303</v>
      </c>
      <c r="I37">
        <f t="shared" si="1"/>
        <v>9.1531051818132259E-3</v>
      </c>
      <c r="J37">
        <f t="shared" si="2"/>
        <v>0.91531051818132259</v>
      </c>
      <c r="K37">
        <f t="shared" si="3"/>
        <v>0.93400824498551493</v>
      </c>
      <c r="L37">
        <f t="shared" si="4"/>
        <v>2.6442578832035848E-2</v>
      </c>
      <c r="N37" s="1"/>
    </row>
    <row r="38" spans="1:14" x14ac:dyDescent="0.3">
      <c r="A38" t="s">
        <v>45</v>
      </c>
      <c r="E38">
        <v>11.1052023675995</v>
      </c>
      <c r="G38">
        <v>4.39144911502407</v>
      </c>
      <c r="H38">
        <f t="shared" si="0"/>
        <v>-6.7137532525754295</v>
      </c>
      <c r="I38">
        <f t="shared" si="1"/>
        <v>9.5270597178970743E-3</v>
      </c>
      <c r="J38">
        <f t="shared" si="2"/>
        <v>0.9527059717897074</v>
      </c>
      <c r="N38" s="1"/>
    </row>
    <row r="39" spans="1:14" x14ac:dyDescent="0.3">
      <c r="A39" t="s">
        <v>46</v>
      </c>
      <c r="D39" t="s">
        <v>127</v>
      </c>
      <c r="E39">
        <v>6.1441935288818001</v>
      </c>
      <c r="G39">
        <v>4.39144911502407</v>
      </c>
      <c r="H39">
        <f t="shared" si="0"/>
        <v>-1.7527444138577302</v>
      </c>
      <c r="I39">
        <f t="shared" si="1"/>
        <v>0.29673676429103363</v>
      </c>
      <c r="J39">
        <f t="shared" si="2"/>
        <v>29.673676429103363</v>
      </c>
      <c r="K39">
        <f t="shared" si="3"/>
        <v>28.85582508648848</v>
      </c>
      <c r="L39">
        <f t="shared" si="4"/>
        <v>1.1566164607310128</v>
      </c>
      <c r="N39" s="1"/>
    </row>
    <row r="40" spans="1:14" x14ac:dyDescent="0.3">
      <c r="A40" t="s">
        <v>47</v>
      </c>
      <c r="E40">
        <v>6.2259951178843096</v>
      </c>
      <c r="G40">
        <v>4.39144911502407</v>
      </c>
      <c r="H40">
        <f t="shared" si="0"/>
        <v>-1.8345460028602396</v>
      </c>
      <c r="I40">
        <f t="shared" si="1"/>
        <v>0.28037973743873595</v>
      </c>
      <c r="J40">
        <f t="shared" si="2"/>
        <v>28.037973743873597</v>
      </c>
      <c r="N40" s="1"/>
    </row>
    <row r="41" spans="1:14" x14ac:dyDescent="0.3">
      <c r="A41" t="s">
        <v>48</v>
      </c>
      <c r="D41" t="s">
        <v>128</v>
      </c>
      <c r="E41">
        <v>11.848687552281801</v>
      </c>
      <c r="G41">
        <v>4.39144911502407</v>
      </c>
      <c r="H41">
        <f t="shared" si="0"/>
        <v>-7.4572384372577307</v>
      </c>
      <c r="I41">
        <f t="shared" si="1"/>
        <v>5.6904622362253373E-3</v>
      </c>
      <c r="J41">
        <f t="shared" si="2"/>
        <v>0.56904622362253376</v>
      </c>
      <c r="K41">
        <f t="shared" si="3"/>
        <v>0.54837124777680013</v>
      </c>
      <c r="L41">
        <f t="shared" si="4"/>
        <v>2.9238831242772656E-2</v>
      </c>
      <c r="N41" s="1"/>
    </row>
    <row r="42" spans="1:14" x14ac:dyDescent="0.3">
      <c r="A42" t="s">
        <v>49</v>
      </c>
      <c r="E42">
        <v>11.957525608471901</v>
      </c>
      <c r="G42">
        <v>4.39144911502407</v>
      </c>
      <c r="H42">
        <f t="shared" si="0"/>
        <v>-7.5660764934478308</v>
      </c>
      <c r="I42">
        <f t="shared" si="1"/>
        <v>5.2769627193106645E-3</v>
      </c>
      <c r="J42">
        <f t="shared" si="2"/>
        <v>0.5276962719310665</v>
      </c>
      <c r="N42" s="1"/>
    </row>
    <row r="43" spans="1:14" x14ac:dyDescent="0.3">
      <c r="A43" t="s">
        <v>50</v>
      </c>
      <c r="D43" t="s">
        <v>129</v>
      </c>
      <c r="E43">
        <v>12.2477504095509</v>
      </c>
      <c r="G43">
        <v>4.39144911502407</v>
      </c>
      <c r="H43">
        <f t="shared" si="0"/>
        <v>-7.8563012945268298</v>
      </c>
      <c r="I43">
        <f t="shared" si="1"/>
        <v>4.3153661972946417E-3</v>
      </c>
      <c r="J43">
        <f t="shared" si="2"/>
        <v>0.43153661972946417</v>
      </c>
      <c r="K43">
        <f t="shared" si="3"/>
        <v>0.43856506672567575</v>
      </c>
      <c r="L43">
        <f t="shared" si="4"/>
        <v>9.939725064462817E-3</v>
      </c>
      <c r="N43" s="1"/>
    </row>
    <row r="44" spans="1:14" x14ac:dyDescent="0.3">
      <c r="A44" t="s">
        <v>51</v>
      </c>
      <c r="E44">
        <v>12.201505167433201</v>
      </c>
      <c r="G44">
        <v>4.39144911502407</v>
      </c>
      <c r="H44">
        <f t="shared" si="0"/>
        <v>-7.8100560524091307</v>
      </c>
      <c r="I44">
        <f t="shared" si="1"/>
        <v>4.4559351372188728E-3</v>
      </c>
      <c r="J44">
        <f t="shared" si="2"/>
        <v>0.44559351372188727</v>
      </c>
      <c r="N44" s="1"/>
    </row>
    <row r="45" spans="1:14" x14ac:dyDescent="0.3">
      <c r="A45" t="s">
        <v>52</v>
      </c>
      <c r="C45" t="s">
        <v>135</v>
      </c>
      <c r="D45" t="s">
        <v>126</v>
      </c>
      <c r="E45">
        <v>10.876221501510701</v>
      </c>
      <c r="G45">
        <v>4.2788212981270846</v>
      </c>
      <c r="H45">
        <f t="shared" si="0"/>
        <v>-6.5974002033836161</v>
      </c>
      <c r="I45">
        <f t="shared" si="1"/>
        <v>1.032724892802263E-2</v>
      </c>
      <c r="J45">
        <f t="shared" si="2"/>
        <v>1.032724892802263</v>
      </c>
      <c r="K45">
        <f t="shared" si="3"/>
        <v>1.0553669380071655</v>
      </c>
      <c r="L45">
        <f t="shared" si="4"/>
        <v>3.202068740863772E-2</v>
      </c>
      <c r="N45" s="1"/>
    </row>
    <row r="46" spans="1:14" x14ac:dyDescent="0.3">
      <c r="A46" t="s">
        <v>53</v>
      </c>
      <c r="E46">
        <v>10.814308287565099</v>
      </c>
      <c r="G46">
        <v>4.2788212981270846</v>
      </c>
      <c r="H46">
        <f t="shared" si="0"/>
        <v>-6.5354869894380148</v>
      </c>
      <c r="I46">
        <f t="shared" si="1"/>
        <v>1.0780089832120678E-2</v>
      </c>
      <c r="J46">
        <f t="shared" si="2"/>
        <v>1.0780089832120678</v>
      </c>
      <c r="N46" s="1"/>
    </row>
    <row r="47" spans="1:14" x14ac:dyDescent="0.3">
      <c r="A47" t="s">
        <v>54</v>
      </c>
      <c r="D47" t="s">
        <v>127</v>
      </c>
      <c r="E47">
        <v>5.9182644252454901</v>
      </c>
      <c r="G47">
        <v>4.2788212981270846</v>
      </c>
      <c r="H47">
        <f t="shared" si="0"/>
        <v>-1.6394431271184056</v>
      </c>
      <c r="I47">
        <f t="shared" si="1"/>
        <v>0.32098034724874941</v>
      </c>
      <c r="J47">
        <f t="shared" si="2"/>
        <v>32.098034724874942</v>
      </c>
      <c r="K47">
        <f t="shared" si="3"/>
        <v>29.764177127643507</v>
      </c>
      <c r="L47">
        <f t="shared" si="4"/>
        <v>3.3005730666521789</v>
      </c>
      <c r="N47" s="1"/>
    </row>
    <row r="48" spans="1:14" x14ac:dyDescent="0.3">
      <c r="A48" t="s">
        <v>55</v>
      </c>
      <c r="E48">
        <v>6.1449779650588097</v>
      </c>
      <c r="G48">
        <v>4.2788212981270846</v>
      </c>
      <c r="H48">
        <f t="shared" si="0"/>
        <v>-1.8661566669317251</v>
      </c>
      <c r="I48">
        <f t="shared" si="1"/>
        <v>0.27430319530412073</v>
      </c>
      <c r="J48">
        <f t="shared" si="2"/>
        <v>27.430319530412074</v>
      </c>
      <c r="N48" s="1"/>
    </row>
    <row r="49" spans="1:14" x14ac:dyDescent="0.3">
      <c r="A49" t="s">
        <v>56</v>
      </c>
      <c r="D49" t="s">
        <v>128</v>
      </c>
      <c r="E49">
        <v>11.6479883893159</v>
      </c>
      <c r="G49">
        <v>4.2788212981270846</v>
      </c>
      <c r="H49">
        <f t="shared" si="0"/>
        <v>-7.3691670911888156</v>
      </c>
      <c r="I49">
        <f t="shared" si="1"/>
        <v>6.0486668152833064E-3</v>
      </c>
      <c r="J49">
        <f t="shared" si="2"/>
        <v>0.60486668152833067</v>
      </c>
      <c r="K49">
        <f t="shared" si="3"/>
        <v>0.56134627639169121</v>
      </c>
      <c r="L49">
        <f t="shared" si="4"/>
        <v>6.154714718420716E-2</v>
      </c>
      <c r="N49" s="1"/>
    </row>
    <row r="50" spans="1:14" x14ac:dyDescent="0.3">
      <c r="A50" t="s">
        <v>57</v>
      </c>
      <c r="E50">
        <v>11.872138536827</v>
      </c>
      <c r="G50">
        <v>4.2788212981270846</v>
      </c>
      <c r="H50">
        <f t="shared" si="0"/>
        <v>-7.5933172386999157</v>
      </c>
      <c r="I50">
        <f t="shared" si="1"/>
        <v>5.1782587125505184E-3</v>
      </c>
      <c r="J50">
        <f t="shared" si="2"/>
        <v>0.51782587125505186</v>
      </c>
      <c r="N50" s="1"/>
    </row>
    <row r="51" spans="1:14" x14ac:dyDescent="0.3">
      <c r="A51" t="s">
        <v>58</v>
      </c>
      <c r="D51" t="s">
        <v>129</v>
      </c>
      <c r="E51">
        <v>12.490734583683</v>
      </c>
      <c r="G51">
        <v>4.2788212981270846</v>
      </c>
      <c r="H51">
        <f t="shared" si="0"/>
        <v>-8.2119132855559158</v>
      </c>
      <c r="I51">
        <f t="shared" si="1"/>
        <v>3.3726228590285749E-3</v>
      </c>
      <c r="J51">
        <f t="shared" si="2"/>
        <v>0.33726228590285751</v>
      </c>
      <c r="K51">
        <f t="shared" si="3"/>
        <v>0.33370509881070654</v>
      </c>
      <c r="L51">
        <f t="shared" si="4"/>
        <v>5.0306222296184547E-3</v>
      </c>
      <c r="N51" s="1"/>
    </row>
    <row r="52" spans="1:14" x14ac:dyDescent="0.3">
      <c r="A52" t="s">
        <v>59</v>
      </c>
      <c r="E52">
        <v>12.521493062274899</v>
      </c>
      <c r="G52">
        <v>4.2788212981270846</v>
      </c>
      <c r="H52">
        <f t="shared" si="0"/>
        <v>-8.2426717641478149</v>
      </c>
      <c r="I52">
        <f t="shared" si="1"/>
        <v>3.3014791171855551E-3</v>
      </c>
      <c r="J52">
        <f t="shared" si="2"/>
        <v>0.33014791171855551</v>
      </c>
      <c r="N52" s="1"/>
    </row>
    <row r="53" spans="1:14" x14ac:dyDescent="0.3">
      <c r="A53" t="s">
        <v>60</v>
      </c>
      <c r="C53" t="s">
        <v>136</v>
      </c>
      <c r="D53" t="s">
        <v>126</v>
      </c>
      <c r="E53">
        <v>11.590317612858801</v>
      </c>
      <c r="G53">
        <v>4.2404847603224853</v>
      </c>
      <c r="H53">
        <f t="shared" si="0"/>
        <v>-7.3498328525363155</v>
      </c>
      <c r="I53">
        <f t="shared" si="1"/>
        <v>6.1302734636316907E-3</v>
      </c>
      <c r="J53">
        <f t="shared" si="2"/>
        <v>0.61302734636316902</v>
      </c>
      <c r="K53">
        <f t="shared" si="3"/>
        <v>0.59368853882323269</v>
      </c>
      <c r="L53">
        <f t="shared" si="4"/>
        <v>2.7349203903101107E-2</v>
      </c>
      <c r="N53" s="1"/>
    </row>
    <row r="54" spans="1:14" x14ac:dyDescent="0.3">
      <c r="A54" t="s">
        <v>61</v>
      </c>
      <c r="E54">
        <v>11.684339559058101</v>
      </c>
      <c r="G54">
        <v>4.2404847603224853</v>
      </c>
      <c r="H54">
        <f t="shared" si="0"/>
        <v>-7.4438547987356154</v>
      </c>
      <c r="I54">
        <f t="shared" si="1"/>
        <v>5.743497312832962E-3</v>
      </c>
      <c r="J54">
        <f t="shared" si="2"/>
        <v>0.57434973128329625</v>
      </c>
      <c r="N54" s="1"/>
    </row>
    <row r="55" spans="1:14" x14ac:dyDescent="0.3">
      <c r="A55" t="s">
        <v>62</v>
      </c>
      <c r="D55" t="s">
        <v>127</v>
      </c>
      <c r="E55">
        <v>6.11107180663089</v>
      </c>
      <c r="G55">
        <v>4.2404847603224853</v>
      </c>
      <c r="H55">
        <f t="shared" si="0"/>
        <v>-1.8705870463084047</v>
      </c>
      <c r="I55">
        <f t="shared" si="1"/>
        <v>0.27346212833668115</v>
      </c>
      <c r="J55">
        <f t="shared" si="2"/>
        <v>27.346212833668115</v>
      </c>
      <c r="K55">
        <f t="shared" si="3"/>
        <v>27.177491368771804</v>
      </c>
      <c r="L55">
        <f t="shared" si="4"/>
        <v>0.23860818391982208</v>
      </c>
      <c r="N55" s="1"/>
    </row>
    <row r="56" spans="1:14" x14ac:dyDescent="0.3">
      <c r="A56" t="s">
        <v>63</v>
      </c>
      <c r="E56">
        <v>6.1289849204348199</v>
      </c>
      <c r="G56">
        <v>4.2404847603224853</v>
      </c>
      <c r="H56">
        <f t="shared" si="0"/>
        <v>-1.8885001601123346</v>
      </c>
      <c r="I56">
        <f t="shared" si="1"/>
        <v>0.2700876990387549</v>
      </c>
      <c r="J56">
        <f t="shared" si="2"/>
        <v>27.008769903875489</v>
      </c>
      <c r="N56" s="1"/>
    </row>
    <row r="57" spans="1:14" x14ac:dyDescent="0.3">
      <c r="A57" t="s">
        <v>64</v>
      </c>
      <c r="D57" t="s">
        <v>128</v>
      </c>
      <c r="E57">
        <v>12.002794689312999</v>
      </c>
      <c r="G57">
        <v>4.2404847603224853</v>
      </c>
      <c r="H57">
        <f t="shared" si="0"/>
        <v>-7.762309928990514</v>
      </c>
      <c r="I57">
        <f t="shared" si="1"/>
        <v>4.6058721192777383E-3</v>
      </c>
      <c r="J57">
        <f t="shared" si="2"/>
        <v>0.46058721192777385</v>
      </c>
      <c r="K57">
        <f t="shared" si="3"/>
        <v>0.49616226089551252</v>
      </c>
      <c r="L57">
        <f t="shared" si="4"/>
        <v>5.0310716732262992E-2</v>
      </c>
      <c r="N57" s="1"/>
    </row>
    <row r="58" spans="1:14" x14ac:dyDescent="0.3">
      <c r="A58" t="s">
        <v>65</v>
      </c>
      <c r="E58">
        <v>11.7955553469177</v>
      </c>
      <c r="G58">
        <v>4.2404847603224853</v>
      </c>
      <c r="H58">
        <f t="shared" si="0"/>
        <v>-7.5550705865952148</v>
      </c>
      <c r="I58">
        <f t="shared" si="1"/>
        <v>5.3173730986325121E-3</v>
      </c>
      <c r="J58">
        <f t="shared" si="2"/>
        <v>0.53173730986325118</v>
      </c>
      <c r="N58" s="1"/>
    </row>
    <row r="59" spans="1:14" x14ac:dyDescent="0.3">
      <c r="A59" t="s">
        <v>66</v>
      </c>
      <c r="D59" t="s">
        <v>129</v>
      </c>
      <c r="E59">
        <v>12.0305312098558</v>
      </c>
      <c r="G59">
        <v>4.2404847603224853</v>
      </c>
      <c r="H59">
        <f t="shared" si="0"/>
        <v>-7.7900464495333148</v>
      </c>
      <c r="I59">
        <f t="shared" si="1"/>
        <v>4.5181677474690832E-3</v>
      </c>
      <c r="J59">
        <f t="shared" si="2"/>
        <v>0.45181677474690829</v>
      </c>
      <c r="K59">
        <f t="shared" si="3"/>
        <v>0.47405439587695569</v>
      </c>
      <c r="L59">
        <f t="shared" si="4"/>
        <v>3.144874539702755E-2</v>
      </c>
      <c r="N59" s="1"/>
    </row>
    <row r="60" spans="1:14" x14ac:dyDescent="0.3">
      <c r="A60" t="s">
        <v>67</v>
      </c>
      <c r="E60">
        <v>11.8950797963077</v>
      </c>
      <c r="G60">
        <v>4.2404847603224853</v>
      </c>
      <c r="H60">
        <f t="shared" si="0"/>
        <v>-7.6545950359852144</v>
      </c>
      <c r="I60">
        <f t="shared" si="1"/>
        <v>4.962920170070031E-3</v>
      </c>
      <c r="J60">
        <f t="shared" si="2"/>
        <v>0.49629201700700309</v>
      </c>
      <c r="N60" s="1"/>
    </row>
    <row r="61" spans="1:14" x14ac:dyDescent="0.3">
      <c r="A61" t="s">
        <v>68</v>
      </c>
      <c r="C61" t="s">
        <v>130</v>
      </c>
      <c r="D61" t="s">
        <v>125</v>
      </c>
      <c r="E61">
        <v>3.9073452151426502</v>
      </c>
      <c r="F61">
        <f>AVERAGE(E61:E62)</f>
        <v>3.8442660558528652</v>
      </c>
      <c r="N61" s="1"/>
    </row>
    <row r="62" spans="1:14" x14ac:dyDescent="0.3">
      <c r="A62" t="s">
        <v>69</v>
      </c>
      <c r="E62">
        <v>3.7811868965630802</v>
      </c>
      <c r="N62" s="1"/>
    </row>
    <row r="63" spans="1:14" x14ac:dyDescent="0.3">
      <c r="A63" t="s">
        <v>70</v>
      </c>
      <c r="D63" t="s">
        <v>138</v>
      </c>
      <c r="E63">
        <v>4.10988167557948</v>
      </c>
      <c r="F63">
        <f t="shared" ref="F63:F69" si="5">AVERAGE(E63:E64)</f>
        <v>3.8552465838086798</v>
      </c>
      <c r="N63" s="1"/>
    </row>
    <row r="64" spans="1:14" x14ac:dyDescent="0.3">
      <c r="A64" t="s">
        <v>71</v>
      </c>
      <c r="E64">
        <v>3.60061149203788</v>
      </c>
      <c r="N64" s="1"/>
    </row>
    <row r="65" spans="1:14" x14ac:dyDescent="0.3">
      <c r="A65" t="s">
        <v>72</v>
      </c>
      <c r="D65" t="s">
        <v>139</v>
      </c>
      <c r="E65">
        <v>4.2750436953181499</v>
      </c>
      <c r="F65">
        <f t="shared" si="5"/>
        <v>4.39144911502407</v>
      </c>
      <c r="N65" s="1"/>
    </row>
    <row r="66" spans="1:14" x14ac:dyDescent="0.3">
      <c r="A66" t="s">
        <v>73</v>
      </c>
      <c r="E66">
        <v>4.5078545347299901</v>
      </c>
      <c r="N66" s="1"/>
    </row>
    <row r="67" spans="1:14" x14ac:dyDescent="0.3">
      <c r="A67" t="s">
        <v>74</v>
      </c>
      <c r="D67" t="s">
        <v>137</v>
      </c>
      <c r="E67">
        <v>4.1626817667450604</v>
      </c>
      <c r="F67">
        <f t="shared" si="5"/>
        <v>4.2788212981270846</v>
      </c>
      <c r="N67" s="1"/>
    </row>
    <row r="68" spans="1:14" x14ac:dyDescent="0.3">
      <c r="A68" t="s">
        <v>75</v>
      </c>
      <c r="E68">
        <v>4.3949608295091096</v>
      </c>
      <c r="N68" s="1"/>
    </row>
    <row r="69" spans="1:14" x14ac:dyDescent="0.3">
      <c r="A69" t="s">
        <v>76</v>
      </c>
      <c r="D69" t="s">
        <v>136</v>
      </c>
      <c r="E69">
        <v>4.2943911140589703</v>
      </c>
      <c r="F69">
        <f t="shared" si="5"/>
        <v>4.2404847603224853</v>
      </c>
      <c r="N69" s="1"/>
    </row>
    <row r="70" spans="1:14" x14ac:dyDescent="0.3">
      <c r="A70" t="s">
        <v>77</v>
      </c>
      <c r="E70">
        <v>4.1865784065860003</v>
      </c>
      <c r="N70" s="1"/>
    </row>
    <row r="71" spans="1:14" x14ac:dyDescent="0.3">
      <c r="A71" t="s">
        <v>78</v>
      </c>
      <c r="B71" t="s">
        <v>131</v>
      </c>
      <c r="C71" t="s">
        <v>132</v>
      </c>
      <c r="D71" t="s">
        <v>126</v>
      </c>
      <c r="E71">
        <v>10.388825216149201</v>
      </c>
      <c r="G71">
        <v>4.2083399908295256</v>
      </c>
      <c r="H71">
        <f>G71-E71</f>
        <v>-6.1804852253196749</v>
      </c>
      <c r="I71">
        <f>POWER(2,H71)</f>
        <v>1.3787596319532728E-2</v>
      </c>
      <c r="J71">
        <f>I71*100</f>
        <v>1.3787596319532727</v>
      </c>
      <c r="K71">
        <f>AVERAGE(J71:J72)</f>
        <v>1.3199674683994216</v>
      </c>
      <c r="L71">
        <f>STDEV(J71:J72)</f>
        <v>8.3144675059113229E-2</v>
      </c>
      <c r="N71" s="1"/>
    </row>
    <row r="72" spans="1:14" x14ac:dyDescent="0.3">
      <c r="A72" t="s">
        <v>79</v>
      </c>
      <c r="E72">
        <v>10.5174273546978</v>
      </c>
      <c r="G72">
        <v>4.2083399908295256</v>
      </c>
      <c r="H72">
        <f t="shared" ref="H72:H110" si="6">G72-E72</f>
        <v>-6.3090873638682741</v>
      </c>
      <c r="I72">
        <f t="shared" ref="I72:I110" si="7">POWER(2,H72)</f>
        <v>1.2611753048455706E-2</v>
      </c>
      <c r="J72">
        <f t="shared" ref="J72:J110" si="8">I72*100</f>
        <v>1.2611753048455707</v>
      </c>
      <c r="N72" s="1"/>
    </row>
    <row r="73" spans="1:14" x14ac:dyDescent="0.3">
      <c r="A73" t="s">
        <v>80</v>
      </c>
      <c r="D73" t="s">
        <v>127</v>
      </c>
      <c r="E73">
        <v>5.60806741682162</v>
      </c>
      <c r="G73">
        <v>4.2083399908295256</v>
      </c>
      <c r="H73">
        <f t="shared" si="6"/>
        <v>-1.3997274259920944</v>
      </c>
      <c r="I73">
        <f t="shared" si="7"/>
        <v>0.37900074095363057</v>
      </c>
      <c r="J73">
        <f t="shared" si="8"/>
        <v>37.90007409536306</v>
      </c>
      <c r="K73">
        <f t="shared" ref="K73:K109" si="9">AVERAGE(J73:J74)</f>
        <v>35.706967428621581</v>
      </c>
      <c r="L73">
        <f t="shared" ref="L73:L109" si="10">STDEV(J73:J74)</f>
        <v>3.101521191836655</v>
      </c>
      <c r="N73" s="1"/>
    </row>
    <row r="74" spans="1:14" x14ac:dyDescent="0.3">
      <c r="A74" t="s">
        <v>81</v>
      </c>
      <c r="E74">
        <v>5.7855101926336898</v>
      </c>
      <c r="G74">
        <v>4.2083399908295256</v>
      </c>
      <c r="H74">
        <f t="shared" si="6"/>
        <v>-1.5771702018041642</v>
      </c>
      <c r="I74">
        <f t="shared" si="7"/>
        <v>0.33513860761880093</v>
      </c>
      <c r="J74">
        <f t="shared" si="8"/>
        <v>33.513860761880096</v>
      </c>
      <c r="N74" s="1"/>
    </row>
    <row r="75" spans="1:14" x14ac:dyDescent="0.3">
      <c r="A75" t="s">
        <v>82</v>
      </c>
      <c r="D75" t="s">
        <v>128</v>
      </c>
      <c r="E75">
        <v>11.1583280344454</v>
      </c>
      <c r="G75">
        <v>4.2083399908295256</v>
      </c>
      <c r="H75">
        <f t="shared" si="6"/>
        <v>-6.9499880436158747</v>
      </c>
      <c r="I75">
        <f t="shared" si="7"/>
        <v>8.0880742474228884E-3</v>
      </c>
      <c r="J75">
        <f t="shared" si="8"/>
        <v>0.80880742474228884</v>
      </c>
      <c r="K75">
        <f t="shared" si="9"/>
        <v>0.73490906585704718</v>
      </c>
      <c r="L75">
        <f t="shared" si="10"/>
        <v>0.10450806137262275</v>
      </c>
      <c r="N75" s="1"/>
    </row>
    <row r="76" spans="1:14" x14ac:dyDescent="0.3">
      <c r="A76" t="s">
        <v>83</v>
      </c>
      <c r="E76">
        <v>11.449450634968899</v>
      </c>
      <c r="G76">
        <v>4.2083399908295256</v>
      </c>
      <c r="H76">
        <f t="shared" si="6"/>
        <v>-7.2411106441393738</v>
      </c>
      <c r="I76">
        <f t="shared" si="7"/>
        <v>6.6101070697180539E-3</v>
      </c>
      <c r="J76">
        <f t="shared" si="8"/>
        <v>0.66101070697180542</v>
      </c>
      <c r="N76" s="1"/>
    </row>
    <row r="77" spans="1:14" x14ac:dyDescent="0.3">
      <c r="A77" t="s">
        <v>84</v>
      </c>
      <c r="D77" t="s">
        <v>129</v>
      </c>
      <c r="E77">
        <v>11.765622419251001</v>
      </c>
      <c r="G77">
        <v>4.2083399908295256</v>
      </c>
      <c r="H77">
        <f t="shared" si="6"/>
        <v>-7.557282428421475</v>
      </c>
      <c r="I77">
        <f t="shared" si="7"/>
        <v>5.3092271102071027E-3</v>
      </c>
      <c r="J77">
        <f t="shared" si="8"/>
        <v>0.53092271102071031</v>
      </c>
      <c r="K77">
        <f t="shared" si="9"/>
        <v>0.51467507782273247</v>
      </c>
      <c r="L77">
        <f t="shared" si="10"/>
        <v>2.2977623225043563E-2</v>
      </c>
      <c r="N77" s="1"/>
    </row>
    <row r="78" spans="1:14" x14ac:dyDescent="0.3">
      <c r="A78" t="s">
        <v>85</v>
      </c>
      <c r="E78">
        <v>11.856740766652299</v>
      </c>
      <c r="G78">
        <v>4.2083399908295256</v>
      </c>
      <c r="H78">
        <f t="shared" si="6"/>
        <v>-7.6484007758227737</v>
      </c>
      <c r="I78">
        <f t="shared" si="7"/>
        <v>4.9842744462475471E-3</v>
      </c>
      <c r="J78">
        <f t="shared" si="8"/>
        <v>0.49842744462475469</v>
      </c>
      <c r="N78" s="1"/>
    </row>
    <row r="79" spans="1:14" x14ac:dyDescent="0.3">
      <c r="A79" t="s">
        <v>86</v>
      </c>
      <c r="C79" t="s">
        <v>133</v>
      </c>
      <c r="D79" t="s">
        <v>126</v>
      </c>
      <c r="E79">
        <v>10.875377163096401</v>
      </c>
      <c r="G79">
        <v>4.2156347781668551</v>
      </c>
      <c r="H79">
        <f t="shared" si="6"/>
        <v>-6.6597423849295456</v>
      </c>
      <c r="I79">
        <f t="shared" si="7"/>
        <v>9.8904893295277008E-3</v>
      </c>
      <c r="J79">
        <f t="shared" si="8"/>
        <v>0.98904893295277008</v>
      </c>
      <c r="K79">
        <f t="shared" si="9"/>
        <v>0.95635634030547667</v>
      </c>
      <c r="L79">
        <f t="shared" si="10"/>
        <v>4.6234307910941186E-2</v>
      </c>
      <c r="N79" s="1"/>
    </row>
    <row r="80" spans="1:14" x14ac:dyDescent="0.3">
      <c r="A80" t="s">
        <v>87</v>
      </c>
      <c r="E80">
        <v>10.9740513171134</v>
      </c>
      <c r="G80">
        <v>4.2156347781668551</v>
      </c>
      <c r="H80">
        <f t="shared" si="6"/>
        <v>-6.7584165389465447</v>
      </c>
      <c r="I80">
        <f t="shared" si="7"/>
        <v>9.2366374765818337E-3</v>
      </c>
      <c r="J80">
        <f t="shared" si="8"/>
        <v>0.92366374765818338</v>
      </c>
      <c r="N80" s="1"/>
    </row>
    <row r="81" spans="1:14" x14ac:dyDescent="0.3">
      <c r="A81" t="s">
        <v>88</v>
      </c>
      <c r="D81" t="s">
        <v>127</v>
      </c>
      <c r="E81">
        <v>6.1187467003677298</v>
      </c>
      <c r="G81">
        <v>4.2156347781668551</v>
      </c>
      <c r="H81">
        <f t="shared" si="6"/>
        <v>-1.9031119222008748</v>
      </c>
      <c r="I81">
        <f t="shared" si="7"/>
        <v>0.26736602929572295</v>
      </c>
      <c r="J81">
        <f t="shared" si="8"/>
        <v>26.736602929572296</v>
      </c>
      <c r="K81">
        <f t="shared" si="9"/>
        <v>27.399187911264303</v>
      </c>
      <c r="L81">
        <f t="shared" si="10"/>
        <v>0.93703666733356461</v>
      </c>
      <c r="N81" s="1"/>
    </row>
    <row r="82" spans="1:14" x14ac:dyDescent="0.3">
      <c r="A82" t="s">
        <v>89</v>
      </c>
      <c r="E82">
        <v>6.0489567143074696</v>
      </c>
      <c r="G82">
        <v>4.2156347781668551</v>
      </c>
      <c r="H82">
        <f t="shared" si="6"/>
        <v>-1.8333219361406146</v>
      </c>
      <c r="I82">
        <f t="shared" si="7"/>
        <v>0.2806177289295631</v>
      </c>
      <c r="J82">
        <f t="shared" si="8"/>
        <v>28.061772892956309</v>
      </c>
      <c r="N82" s="1"/>
    </row>
    <row r="83" spans="1:14" x14ac:dyDescent="0.3">
      <c r="A83" t="s">
        <v>90</v>
      </c>
      <c r="D83" t="s">
        <v>128</v>
      </c>
      <c r="E83">
        <v>11.586591005039899</v>
      </c>
      <c r="G83">
        <v>4.2156347781668551</v>
      </c>
      <c r="H83">
        <f t="shared" si="6"/>
        <v>-7.3709562268730444</v>
      </c>
      <c r="I83">
        <f t="shared" si="7"/>
        <v>6.0411703050634417E-3</v>
      </c>
      <c r="J83">
        <f t="shared" si="8"/>
        <v>0.60411703050634413</v>
      </c>
      <c r="K83">
        <f t="shared" si="9"/>
        <v>0.64919030220607499</v>
      </c>
      <c r="L83">
        <f t="shared" si="10"/>
        <v>6.3743232138286782E-2</v>
      </c>
      <c r="N83" s="1"/>
    </row>
    <row r="84" spans="1:14" x14ac:dyDescent="0.3">
      <c r="A84" t="s">
        <v>91</v>
      </c>
      <c r="E84">
        <v>11.385935583633</v>
      </c>
      <c r="G84">
        <v>4.2156347781668551</v>
      </c>
      <c r="H84">
        <f t="shared" si="6"/>
        <v>-7.1703008054661446</v>
      </c>
      <c r="I84">
        <f t="shared" si="7"/>
        <v>6.9426357390580586E-3</v>
      </c>
      <c r="J84">
        <f t="shared" si="8"/>
        <v>0.69426357390580584</v>
      </c>
      <c r="N84" s="1"/>
    </row>
    <row r="85" spans="1:14" x14ac:dyDescent="0.3">
      <c r="A85" t="s">
        <v>92</v>
      </c>
      <c r="D85" t="s">
        <v>129</v>
      </c>
      <c r="E85">
        <v>12.444652094542599</v>
      </c>
      <c r="G85">
        <v>4.2156347781668551</v>
      </c>
      <c r="H85">
        <f t="shared" si="6"/>
        <v>-8.2290173163757441</v>
      </c>
      <c r="I85">
        <f t="shared" si="7"/>
        <v>3.3328744416947528E-3</v>
      </c>
      <c r="J85">
        <f t="shared" si="8"/>
        <v>0.33328744416947526</v>
      </c>
      <c r="K85">
        <f t="shared" si="9"/>
        <v>0.43987728826578965</v>
      </c>
      <c r="L85">
        <f t="shared" si="10"/>
        <v>0.15074080313224117</v>
      </c>
      <c r="N85" s="1"/>
    </row>
    <row r="86" spans="1:14" x14ac:dyDescent="0.3">
      <c r="A86" t="s">
        <v>93</v>
      </c>
      <c r="E86">
        <v>11.7312843361983</v>
      </c>
      <c r="G86">
        <v>4.2156347781668551</v>
      </c>
      <c r="H86">
        <f t="shared" si="6"/>
        <v>-7.5156495580314449</v>
      </c>
      <c r="I86">
        <f t="shared" si="7"/>
        <v>5.4646713236210396E-3</v>
      </c>
      <c r="J86">
        <f t="shared" si="8"/>
        <v>0.54646713236210398</v>
      </c>
      <c r="N86" s="1"/>
    </row>
    <row r="87" spans="1:14" x14ac:dyDescent="0.3">
      <c r="A87" t="s">
        <v>94</v>
      </c>
      <c r="C87" t="s">
        <v>134</v>
      </c>
      <c r="D87" t="s">
        <v>126</v>
      </c>
      <c r="E87">
        <v>10.9865799572055</v>
      </c>
      <c r="G87">
        <v>4.5406511346702203</v>
      </c>
      <c r="H87">
        <f t="shared" si="6"/>
        <v>-6.4459288225352793</v>
      </c>
      <c r="I87">
        <f t="shared" si="7"/>
        <v>1.1470492743551419E-2</v>
      </c>
      <c r="J87">
        <f t="shared" si="8"/>
        <v>1.1470492743551419</v>
      </c>
      <c r="K87">
        <f t="shared" si="9"/>
        <v>1.1964681650729312</v>
      </c>
      <c r="L87">
        <f t="shared" si="10"/>
        <v>6.9888865490531277E-2</v>
      </c>
      <c r="N87" s="1"/>
    </row>
    <row r="88" spans="1:14" x14ac:dyDescent="0.3">
      <c r="A88" t="s">
        <v>95</v>
      </c>
      <c r="E88">
        <v>10.867334035726801</v>
      </c>
      <c r="G88">
        <v>4.5406511346702203</v>
      </c>
      <c r="H88">
        <f t="shared" si="6"/>
        <v>-6.3266829010565804</v>
      </c>
      <c r="I88">
        <f t="shared" si="7"/>
        <v>1.2458870557907203E-2</v>
      </c>
      <c r="J88">
        <f t="shared" si="8"/>
        <v>1.2458870557907202</v>
      </c>
      <c r="N88" s="1"/>
    </row>
    <row r="89" spans="1:14" x14ac:dyDescent="0.3">
      <c r="A89" t="s">
        <v>96</v>
      </c>
      <c r="D89" t="s">
        <v>127</v>
      </c>
      <c r="E89">
        <v>6.0563735078379199</v>
      </c>
      <c r="G89">
        <v>4.5406511346702203</v>
      </c>
      <c r="H89">
        <f t="shared" si="6"/>
        <v>-1.5157223731676996</v>
      </c>
      <c r="I89">
        <f t="shared" si="7"/>
        <v>0.34972131326983003</v>
      </c>
      <c r="J89">
        <f t="shared" si="8"/>
        <v>34.972131326983003</v>
      </c>
      <c r="K89">
        <f t="shared" si="9"/>
        <v>35.647775860097184</v>
      </c>
      <c r="L89">
        <f t="shared" si="10"/>
        <v>0.95550566207330678</v>
      </c>
      <c r="N89" s="1"/>
    </row>
    <row r="90" spans="1:14" x14ac:dyDescent="0.3">
      <c r="A90" t="s">
        <v>97</v>
      </c>
      <c r="E90">
        <v>6.0016791692199396</v>
      </c>
      <c r="G90">
        <v>4.5406511346702203</v>
      </c>
      <c r="H90">
        <f t="shared" si="6"/>
        <v>-1.4610280345497193</v>
      </c>
      <c r="I90">
        <f t="shared" si="7"/>
        <v>0.36323420393211359</v>
      </c>
      <c r="J90">
        <f t="shared" si="8"/>
        <v>36.323420393211357</v>
      </c>
      <c r="N90" s="1"/>
    </row>
    <row r="91" spans="1:14" x14ac:dyDescent="0.3">
      <c r="A91" t="s">
        <v>98</v>
      </c>
      <c r="D91" t="s">
        <v>128</v>
      </c>
      <c r="E91">
        <v>11.7348777125995</v>
      </c>
      <c r="G91">
        <v>4.5406511346702203</v>
      </c>
      <c r="H91">
        <f t="shared" si="6"/>
        <v>-7.19422657792928</v>
      </c>
      <c r="I91">
        <f t="shared" si="7"/>
        <v>6.8284479673334144E-3</v>
      </c>
      <c r="J91">
        <f t="shared" si="8"/>
        <v>0.68284479673334142</v>
      </c>
      <c r="K91">
        <f t="shared" si="9"/>
        <v>0.65302945821308955</v>
      </c>
      <c r="L91">
        <f t="shared" si="10"/>
        <v>4.2165256102085082E-2</v>
      </c>
      <c r="N91" s="1"/>
    </row>
    <row r="92" spans="1:14" x14ac:dyDescent="0.3">
      <c r="A92" t="s">
        <v>99</v>
      </c>
      <c r="E92">
        <v>11.866707499507701</v>
      </c>
      <c r="G92">
        <v>4.5406511346702203</v>
      </c>
      <c r="H92">
        <f t="shared" si="6"/>
        <v>-7.3260563648374806</v>
      </c>
      <c r="I92">
        <f t="shared" si="7"/>
        <v>6.2321411969283782E-3</v>
      </c>
      <c r="J92">
        <f t="shared" si="8"/>
        <v>0.6232141196928378</v>
      </c>
      <c r="N92" s="1"/>
    </row>
    <row r="93" spans="1:14" x14ac:dyDescent="0.3">
      <c r="A93" t="s">
        <v>100</v>
      </c>
      <c r="D93" t="s">
        <v>129</v>
      </c>
      <c r="E93">
        <v>12.1171060784852</v>
      </c>
      <c r="G93">
        <v>4.5406511346702203</v>
      </c>
      <c r="H93">
        <f t="shared" si="6"/>
        <v>-7.57645494381498</v>
      </c>
      <c r="I93">
        <f t="shared" si="7"/>
        <v>5.2391375549530848E-3</v>
      </c>
      <c r="J93">
        <f t="shared" si="8"/>
        <v>0.5239137554953085</v>
      </c>
      <c r="K93">
        <f t="shared" si="9"/>
        <v>0.5239137554953085</v>
      </c>
      <c r="L93">
        <f t="shared" si="10"/>
        <v>0</v>
      </c>
      <c r="N93" s="1"/>
    </row>
    <row r="94" spans="1:14" x14ac:dyDescent="0.3">
      <c r="E94">
        <v>12.1171060784852</v>
      </c>
      <c r="G94">
        <v>4.5406511346702203</v>
      </c>
      <c r="H94">
        <f t="shared" si="6"/>
        <v>-7.57645494381498</v>
      </c>
      <c r="I94">
        <f t="shared" si="7"/>
        <v>5.2391375549530848E-3</v>
      </c>
      <c r="J94">
        <f t="shared" si="8"/>
        <v>0.5239137554953085</v>
      </c>
      <c r="N94" s="1"/>
    </row>
    <row r="95" spans="1:14" x14ac:dyDescent="0.3">
      <c r="A95" t="s">
        <v>101</v>
      </c>
      <c r="C95" t="s">
        <v>135</v>
      </c>
      <c r="D95" t="s">
        <v>126</v>
      </c>
      <c r="E95">
        <v>10.705575707179401</v>
      </c>
      <c r="G95">
        <v>3.96068212396204</v>
      </c>
      <c r="H95">
        <f t="shared" si="6"/>
        <v>-6.7448935832173609</v>
      </c>
      <c r="I95">
        <f t="shared" si="7"/>
        <v>9.3236232007611677E-3</v>
      </c>
      <c r="J95">
        <f t="shared" si="8"/>
        <v>0.93236232007611675</v>
      </c>
      <c r="K95">
        <f t="shared" si="9"/>
        <v>0.99836303730432641</v>
      </c>
      <c r="L95">
        <f t="shared" si="10"/>
        <v>9.3339109430485762E-2</v>
      </c>
      <c r="N95" s="1"/>
    </row>
    <row r="96" spans="1:14" x14ac:dyDescent="0.3">
      <c r="A96" t="s">
        <v>102</v>
      </c>
      <c r="E96">
        <v>10.514547026455</v>
      </c>
      <c r="G96">
        <v>3.96068212396204</v>
      </c>
      <c r="H96">
        <f t="shared" si="6"/>
        <v>-6.5538649024929603</v>
      </c>
      <c r="I96">
        <f t="shared" si="7"/>
        <v>1.0643637545325362E-2</v>
      </c>
      <c r="J96">
        <f t="shared" si="8"/>
        <v>1.0643637545325362</v>
      </c>
      <c r="N96" s="1"/>
    </row>
    <row r="97" spans="1:14" x14ac:dyDescent="0.3">
      <c r="A97" t="s">
        <v>103</v>
      </c>
      <c r="D97" t="s">
        <v>127</v>
      </c>
      <c r="E97">
        <v>5.9254469748506899</v>
      </c>
      <c r="G97">
        <v>3.96068212396204</v>
      </c>
      <c r="H97">
        <f t="shared" si="6"/>
        <v>-1.9647648508886499</v>
      </c>
      <c r="I97">
        <f t="shared" si="7"/>
        <v>0.25618095804387536</v>
      </c>
      <c r="J97">
        <f t="shared" si="8"/>
        <v>25.618095804387536</v>
      </c>
      <c r="K97">
        <f t="shared" si="9"/>
        <v>25.934565118580718</v>
      </c>
      <c r="L97">
        <f t="shared" si="10"/>
        <v>0.44755519620690931</v>
      </c>
      <c r="N97" s="1"/>
    </row>
    <row r="98" spans="1:14" x14ac:dyDescent="0.3">
      <c r="A98" t="s">
        <v>104</v>
      </c>
      <c r="E98">
        <v>5.8902359449609696</v>
      </c>
      <c r="G98">
        <v>3.96068212396204</v>
      </c>
      <c r="H98">
        <f t="shared" si="6"/>
        <v>-1.9295538209989296</v>
      </c>
      <c r="I98">
        <f t="shared" si="7"/>
        <v>0.26251034432773901</v>
      </c>
      <c r="J98">
        <f t="shared" si="8"/>
        <v>26.251034432773899</v>
      </c>
      <c r="N98" s="1"/>
    </row>
    <row r="99" spans="1:14" x14ac:dyDescent="0.3">
      <c r="A99" t="s">
        <v>105</v>
      </c>
      <c r="D99" t="s">
        <v>128</v>
      </c>
      <c r="E99">
        <v>11.672319662004501</v>
      </c>
      <c r="G99">
        <v>3.96068212396204</v>
      </c>
      <c r="H99">
        <f t="shared" si="6"/>
        <v>-7.7116375380424609</v>
      </c>
      <c r="I99">
        <f t="shared" si="7"/>
        <v>4.7705207077264108E-3</v>
      </c>
      <c r="J99">
        <f t="shared" si="8"/>
        <v>0.47705207077264106</v>
      </c>
      <c r="K99">
        <f t="shared" si="9"/>
        <v>0.50394964150852051</v>
      </c>
      <c r="L99">
        <f t="shared" si="10"/>
        <v>3.8038909329570353E-2</v>
      </c>
      <c r="N99" s="1"/>
    </row>
    <row r="100" spans="1:14" x14ac:dyDescent="0.3">
      <c r="A100" t="s">
        <v>106</v>
      </c>
      <c r="E100">
        <v>11.5181697224641</v>
      </c>
      <c r="G100">
        <v>3.96068212396204</v>
      </c>
      <c r="H100">
        <f t="shared" si="6"/>
        <v>-7.5574875985020595</v>
      </c>
      <c r="I100">
        <f t="shared" si="7"/>
        <v>5.3084721224439992E-3</v>
      </c>
      <c r="J100">
        <f t="shared" si="8"/>
        <v>0.5308472122443999</v>
      </c>
      <c r="N100" s="1"/>
    </row>
    <row r="101" spans="1:14" x14ac:dyDescent="0.3">
      <c r="A101" t="s">
        <v>107</v>
      </c>
      <c r="D101" t="s">
        <v>129</v>
      </c>
      <c r="E101">
        <v>12.368433987287901</v>
      </c>
      <c r="G101">
        <v>3.96068212396204</v>
      </c>
      <c r="H101">
        <f t="shared" si="6"/>
        <v>-8.4077518633258599</v>
      </c>
      <c r="I101">
        <f t="shared" si="7"/>
        <v>2.9445198950752605E-3</v>
      </c>
      <c r="J101">
        <f t="shared" si="8"/>
        <v>0.29445198950752605</v>
      </c>
      <c r="K101">
        <f t="shared" si="9"/>
        <v>0.29445198950752605</v>
      </c>
      <c r="L101">
        <f t="shared" si="10"/>
        <v>0</v>
      </c>
      <c r="N101" s="1"/>
    </row>
    <row r="102" spans="1:14" x14ac:dyDescent="0.3">
      <c r="E102">
        <v>12.368433987287901</v>
      </c>
      <c r="G102">
        <v>3.96068212396204</v>
      </c>
      <c r="H102">
        <f t="shared" si="6"/>
        <v>-8.4077518633258599</v>
      </c>
      <c r="I102">
        <f t="shared" si="7"/>
        <v>2.9445198950752605E-3</v>
      </c>
      <c r="J102">
        <f t="shared" si="8"/>
        <v>0.29445198950752605</v>
      </c>
      <c r="N102" s="1"/>
    </row>
    <row r="103" spans="1:14" x14ac:dyDescent="0.3">
      <c r="A103" t="s">
        <v>108</v>
      </c>
      <c r="C103" t="s">
        <v>136</v>
      </c>
      <c r="D103" t="s">
        <v>126</v>
      </c>
      <c r="E103">
        <v>11.636302724332801</v>
      </c>
      <c r="G103">
        <v>4.128247368775515</v>
      </c>
      <c r="H103">
        <f t="shared" si="6"/>
        <v>-7.5080553555572855</v>
      </c>
      <c r="I103">
        <f t="shared" si="7"/>
        <v>5.4935126495169097E-3</v>
      </c>
      <c r="J103">
        <f t="shared" si="8"/>
        <v>0.54935126495169095</v>
      </c>
      <c r="K103">
        <f t="shared" si="9"/>
        <v>0.56432495744453171</v>
      </c>
      <c r="L103">
        <f t="shared" si="10"/>
        <v>2.1175999002179591E-2</v>
      </c>
      <c r="N103" s="1"/>
    </row>
    <row r="104" spans="1:14" x14ac:dyDescent="0.3">
      <c r="A104" t="s">
        <v>109</v>
      </c>
      <c r="E104">
        <v>11.559724350642499</v>
      </c>
      <c r="G104">
        <v>4.128247368775515</v>
      </c>
      <c r="H104">
        <f t="shared" si="6"/>
        <v>-7.4314769818669841</v>
      </c>
      <c r="I104">
        <f t="shared" si="7"/>
        <v>5.7929864993737246E-3</v>
      </c>
      <c r="J104">
        <f t="shared" si="8"/>
        <v>0.57929864993737246</v>
      </c>
      <c r="N104" s="1"/>
    </row>
    <row r="105" spans="1:14" x14ac:dyDescent="0.3">
      <c r="A105" t="s">
        <v>110</v>
      </c>
      <c r="D105" t="s">
        <v>127</v>
      </c>
      <c r="E105">
        <v>6.0899294405563902</v>
      </c>
      <c r="G105">
        <v>4.128247368775515</v>
      </c>
      <c r="H105">
        <f t="shared" si="6"/>
        <v>-1.9616820717808752</v>
      </c>
      <c r="I105">
        <f t="shared" si="7"/>
        <v>0.25672895582587102</v>
      </c>
      <c r="J105">
        <f t="shared" si="8"/>
        <v>25.672895582587103</v>
      </c>
      <c r="K105">
        <f t="shared" si="9"/>
        <v>25.332375513132718</v>
      </c>
      <c r="L105">
        <f t="shared" si="10"/>
        <v>0.48156810048261711</v>
      </c>
      <c r="N105" s="1"/>
    </row>
    <row r="106" spans="1:14" x14ac:dyDescent="0.3">
      <c r="A106" t="s">
        <v>111</v>
      </c>
      <c r="E106">
        <v>6.1287174497923198</v>
      </c>
      <c r="G106">
        <v>4.128247368775515</v>
      </c>
      <c r="H106">
        <f t="shared" si="6"/>
        <v>-2.0004700810168048</v>
      </c>
      <c r="I106">
        <f t="shared" si="7"/>
        <v>0.24991855443678337</v>
      </c>
      <c r="J106">
        <f t="shared" si="8"/>
        <v>24.991855443678336</v>
      </c>
      <c r="N106" s="1"/>
    </row>
    <row r="107" spans="1:14" x14ac:dyDescent="0.3">
      <c r="A107" t="s">
        <v>112</v>
      </c>
      <c r="D107" t="s">
        <v>128</v>
      </c>
      <c r="E107">
        <v>11.632457583613901</v>
      </c>
      <c r="G107">
        <v>4.128247368775515</v>
      </c>
      <c r="H107">
        <f t="shared" si="6"/>
        <v>-7.5042102148383858</v>
      </c>
      <c r="I107">
        <f t="shared" si="7"/>
        <v>5.5081737546460174E-3</v>
      </c>
      <c r="J107">
        <f t="shared" si="8"/>
        <v>0.55081737546460174</v>
      </c>
      <c r="K107">
        <f t="shared" si="9"/>
        <v>0.54875957167467271</v>
      </c>
      <c r="L107">
        <f t="shared" si="10"/>
        <v>2.9101740284204762E-3</v>
      </c>
      <c r="N107" s="1"/>
    </row>
    <row r="108" spans="1:14" x14ac:dyDescent="0.3">
      <c r="A108" t="s">
        <v>113</v>
      </c>
      <c r="E108">
        <v>11.643277612609401</v>
      </c>
      <c r="G108">
        <v>4.128247368775515</v>
      </c>
      <c r="H108">
        <f t="shared" si="6"/>
        <v>-7.5150302438338858</v>
      </c>
      <c r="I108">
        <f t="shared" si="7"/>
        <v>5.467017678847436E-3</v>
      </c>
      <c r="J108">
        <f t="shared" si="8"/>
        <v>0.54670176788474356</v>
      </c>
    </row>
    <row r="109" spans="1:14" x14ac:dyDescent="0.3">
      <c r="A109" t="s">
        <v>114</v>
      </c>
      <c r="D109" t="s">
        <v>129</v>
      </c>
      <c r="E109">
        <v>12</v>
      </c>
      <c r="G109">
        <v>4.128247368775515</v>
      </c>
      <c r="H109">
        <f t="shared" si="6"/>
        <v>-7.871752631224485</v>
      </c>
      <c r="I109">
        <f t="shared" si="7"/>
        <v>4.2693950237554538E-3</v>
      </c>
      <c r="J109">
        <f t="shared" si="8"/>
        <v>0.4269395023755454</v>
      </c>
      <c r="K109">
        <f t="shared" si="9"/>
        <v>0.4269395023755454</v>
      </c>
      <c r="L109">
        <f t="shared" si="10"/>
        <v>0</v>
      </c>
    </row>
    <row r="110" spans="1:14" x14ac:dyDescent="0.3">
      <c r="A110" t="s">
        <v>115</v>
      </c>
      <c r="E110">
        <v>12</v>
      </c>
      <c r="G110">
        <v>4.128247368775515</v>
      </c>
      <c r="H110">
        <f t="shared" si="6"/>
        <v>-7.871752631224485</v>
      </c>
      <c r="I110">
        <f t="shared" si="7"/>
        <v>4.2693950237554538E-3</v>
      </c>
      <c r="J110">
        <f t="shared" si="8"/>
        <v>0.4269395023755454</v>
      </c>
    </row>
    <row r="111" spans="1:14" x14ac:dyDescent="0.3">
      <c r="A111" t="s">
        <v>116</v>
      </c>
      <c r="C111" t="s">
        <v>130</v>
      </c>
      <c r="D111" t="s">
        <v>125</v>
      </c>
      <c r="E111">
        <v>4.1759610555364004</v>
      </c>
      <c r="F111">
        <f>AVERAGE(E111:E112)</f>
        <v>4.2083399908295256</v>
      </c>
    </row>
    <row r="112" spans="1:14" x14ac:dyDescent="0.3">
      <c r="A112" t="s">
        <v>117</v>
      </c>
      <c r="E112">
        <v>4.2407189261226499</v>
      </c>
    </row>
    <row r="113" spans="1:6" x14ac:dyDescent="0.3">
      <c r="A113" t="s">
        <v>118</v>
      </c>
      <c r="D113" t="s">
        <v>138</v>
      </c>
      <c r="E113">
        <v>4.3115773583468497</v>
      </c>
      <c r="F113">
        <f t="shared" ref="F113:F119" si="11">AVERAGE(E113:E114)</f>
        <v>4.2156347781668551</v>
      </c>
    </row>
    <row r="114" spans="1:6" x14ac:dyDescent="0.3">
      <c r="A114" t="s">
        <v>119</v>
      </c>
      <c r="E114">
        <v>4.1196921979868604</v>
      </c>
    </row>
    <row r="115" spans="1:6" x14ac:dyDescent="0.3">
      <c r="A115" t="s">
        <v>120</v>
      </c>
      <c r="D115" t="s">
        <v>139</v>
      </c>
      <c r="E115">
        <v>4.7058315635002499</v>
      </c>
      <c r="F115">
        <f t="shared" si="11"/>
        <v>4.5406511346702203</v>
      </c>
    </row>
    <row r="116" spans="1:6" x14ac:dyDescent="0.3">
      <c r="A116" t="s">
        <v>121</v>
      </c>
      <c r="E116">
        <v>4.3754707058401898</v>
      </c>
    </row>
    <row r="117" spans="1:6" x14ac:dyDescent="0.3">
      <c r="A117" t="s">
        <v>122</v>
      </c>
      <c r="D117" t="s">
        <v>137</v>
      </c>
      <c r="E117">
        <v>3.8644779579109998</v>
      </c>
      <c r="F117">
        <f t="shared" si="11"/>
        <v>3.96068212396204</v>
      </c>
    </row>
    <row r="118" spans="1:6" x14ac:dyDescent="0.3">
      <c r="A118" t="s">
        <v>123</v>
      </c>
      <c r="E118">
        <v>4.0568862900130798</v>
      </c>
    </row>
    <row r="119" spans="1:6" x14ac:dyDescent="0.3">
      <c r="D119" t="s">
        <v>136</v>
      </c>
      <c r="E119">
        <v>4.0079893830893702</v>
      </c>
      <c r="F119">
        <f t="shared" si="11"/>
        <v>4.128247368775515</v>
      </c>
    </row>
    <row r="120" spans="1:6" x14ac:dyDescent="0.3">
      <c r="E120">
        <v>4.2485053544616598</v>
      </c>
    </row>
    <row r="132" spans="2:18" x14ac:dyDescent="0.3">
      <c r="E132" t="s">
        <v>140</v>
      </c>
      <c r="F132" t="s">
        <v>141</v>
      </c>
      <c r="L132" t="s">
        <v>140</v>
      </c>
      <c r="M132" t="s">
        <v>141</v>
      </c>
    </row>
    <row r="133" spans="2:18" x14ac:dyDescent="0.3">
      <c r="B133" t="s">
        <v>124</v>
      </c>
      <c r="C133" t="s">
        <v>132</v>
      </c>
      <c r="D133" t="s">
        <v>126</v>
      </c>
      <c r="E133">
        <v>0.99931956291673463</v>
      </c>
      <c r="F133">
        <v>4.92533612752247E-2</v>
      </c>
      <c r="I133" t="s">
        <v>124</v>
      </c>
      <c r="J133" t="s">
        <v>142</v>
      </c>
      <c r="K133" t="s">
        <v>132</v>
      </c>
      <c r="L133">
        <v>0.99931956291673463</v>
      </c>
      <c r="M133">
        <v>4.92533612752247E-2</v>
      </c>
      <c r="O133" t="s">
        <v>143</v>
      </c>
      <c r="P133" t="s">
        <v>132</v>
      </c>
      <c r="Q133">
        <v>0.46448172694347406</v>
      </c>
      <c r="R133">
        <v>1.9516480207192811E-2</v>
      </c>
    </row>
    <row r="134" spans="2:18" x14ac:dyDescent="0.3">
      <c r="D134" t="s">
        <v>127</v>
      </c>
      <c r="E134">
        <v>23.989723489452707</v>
      </c>
      <c r="F134">
        <v>2.0291924480816128</v>
      </c>
      <c r="K134" t="s">
        <v>133</v>
      </c>
      <c r="L134">
        <v>0.69610820814425423</v>
      </c>
      <c r="M134">
        <v>8.6846845286146761E-3</v>
      </c>
      <c r="P134" t="s">
        <v>133</v>
      </c>
      <c r="Q134">
        <v>0.41609514524440627</v>
      </c>
      <c r="R134">
        <v>1.9190680900383904E-2</v>
      </c>
    </row>
    <row r="135" spans="2:18" x14ac:dyDescent="0.3">
      <c r="D135" t="s">
        <v>128</v>
      </c>
      <c r="E135">
        <v>0.46448172694347406</v>
      </c>
      <c r="F135">
        <v>1.9516480207192811E-2</v>
      </c>
      <c r="K135" t="s">
        <v>134</v>
      </c>
      <c r="L135">
        <v>0.93400824498551493</v>
      </c>
      <c r="M135">
        <v>2.6442578832035848E-2</v>
      </c>
      <c r="P135" t="s">
        <v>134</v>
      </c>
      <c r="Q135">
        <v>0.54837124777680013</v>
      </c>
      <c r="R135">
        <v>2.9238831242772656E-2</v>
      </c>
    </row>
    <row r="136" spans="2:18" x14ac:dyDescent="0.3">
      <c r="D136" t="s">
        <v>129</v>
      </c>
      <c r="E136">
        <v>0.32260431064389716</v>
      </c>
      <c r="F136">
        <v>6.0138132391640217E-3</v>
      </c>
      <c r="K136" t="s">
        <v>135</v>
      </c>
      <c r="L136">
        <v>1.0553669380071655</v>
      </c>
      <c r="M136">
        <v>3.202068740863772E-2</v>
      </c>
      <c r="P136" t="s">
        <v>135</v>
      </c>
      <c r="Q136">
        <v>0.56134627639169121</v>
      </c>
      <c r="R136">
        <v>6.154714718420716E-2</v>
      </c>
    </row>
    <row r="137" spans="2:18" x14ac:dyDescent="0.3">
      <c r="K137" t="s">
        <v>136</v>
      </c>
      <c r="L137">
        <v>0.59368853882323269</v>
      </c>
      <c r="M137">
        <v>2.7349203903101107E-2</v>
      </c>
      <c r="P137" t="s">
        <v>136</v>
      </c>
      <c r="Q137">
        <v>0.49616226089551252</v>
      </c>
      <c r="R137">
        <v>5.0310716732262992E-2</v>
      </c>
    </row>
    <row r="138" spans="2:18" x14ac:dyDescent="0.3">
      <c r="C138" t="s">
        <v>133</v>
      </c>
      <c r="D138" t="s">
        <v>126</v>
      </c>
      <c r="E138">
        <v>0.69610820814425423</v>
      </c>
      <c r="F138">
        <v>8.6846845286146761E-3</v>
      </c>
    </row>
    <row r="139" spans="2:18" x14ac:dyDescent="0.3">
      <c r="D139" t="s">
        <v>127</v>
      </c>
      <c r="E139">
        <v>20.643464332051323</v>
      </c>
      <c r="F139">
        <v>6.7017843579415051E-2</v>
      </c>
    </row>
    <row r="140" spans="2:18" x14ac:dyDescent="0.3">
      <c r="D140" t="s">
        <v>128</v>
      </c>
      <c r="E140">
        <v>0.41609514524440627</v>
      </c>
      <c r="F140">
        <v>1.9190680900383904E-2</v>
      </c>
    </row>
    <row r="141" spans="2:18" x14ac:dyDescent="0.3">
      <c r="D141" t="s">
        <v>129</v>
      </c>
      <c r="E141">
        <v>0.3427310657553605</v>
      </c>
      <c r="F141">
        <v>1.4099818048771666E-2</v>
      </c>
    </row>
    <row r="143" spans="2:18" x14ac:dyDescent="0.3">
      <c r="C143" t="s">
        <v>134</v>
      </c>
      <c r="D143" t="s">
        <v>126</v>
      </c>
      <c r="E143">
        <v>0.93400824498551493</v>
      </c>
      <c r="F143">
        <v>2.6442578832035848E-2</v>
      </c>
    </row>
    <row r="144" spans="2:18" x14ac:dyDescent="0.3">
      <c r="D144" t="s">
        <v>127</v>
      </c>
      <c r="E144">
        <v>28.85582508648848</v>
      </c>
      <c r="F144">
        <v>1.1566164607310128</v>
      </c>
    </row>
    <row r="145" spans="2:18" x14ac:dyDescent="0.3">
      <c r="D145" t="s">
        <v>128</v>
      </c>
      <c r="E145">
        <v>0.54837124777680013</v>
      </c>
      <c r="F145">
        <v>2.9238831242772656E-2</v>
      </c>
    </row>
    <row r="146" spans="2:18" x14ac:dyDescent="0.3">
      <c r="D146" t="s">
        <v>129</v>
      </c>
      <c r="E146">
        <v>0.43856506672567575</v>
      </c>
      <c r="F146">
        <v>9.939725064462817E-3</v>
      </c>
    </row>
    <row r="148" spans="2:18" x14ac:dyDescent="0.3">
      <c r="C148" t="s">
        <v>135</v>
      </c>
      <c r="D148" t="s">
        <v>126</v>
      </c>
      <c r="E148">
        <v>1.0553669380071655</v>
      </c>
      <c r="F148">
        <v>3.202068740863772E-2</v>
      </c>
    </row>
    <row r="149" spans="2:18" x14ac:dyDescent="0.3">
      <c r="D149" t="s">
        <v>127</v>
      </c>
      <c r="E149">
        <v>29.764177127643507</v>
      </c>
      <c r="F149">
        <v>3.3005730666521789</v>
      </c>
    </row>
    <row r="150" spans="2:18" x14ac:dyDescent="0.3">
      <c r="D150" t="s">
        <v>128</v>
      </c>
      <c r="E150">
        <v>0.56134627639169121</v>
      </c>
      <c r="F150">
        <v>6.154714718420716E-2</v>
      </c>
    </row>
    <row r="151" spans="2:18" x14ac:dyDescent="0.3">
      <c r="D151" t="s">
        <v>129</v>
      </c>
      <c r="E151">
        <v>0.33370509881070654</v>
      </c>
      <c r="F151">
        <v>5.0306222296184547E-3</v>
      </c>
    </row>
    <row r="153" spans="2:18" x14ac:dyDescent="0.3">
      <c r="C153" t="s">
        <v>136</v>
      </c>
      <c r="D153" t="s">
        <v>126</v>
      </c>
      <c r="E153">
        <v>0.59368853882323269</v>
      </c>
      <c r="F153">
        <v>2.7349203903101107E-2</v>
      </c>
    </row>
    <row r="154" spans="2:18" x14ac:dyDescent="0.3">
      <c r="D154" t="s">
        <v>127</v>
      </c>
      <c r="E154">
        <v>27.177491368771804</v>
      </c>
      <c r="F154">
        <v>0.23860818391982208</v>
      </c>
    </row>
    <row r="155" spans="2:18" x14ac:dyDescent="0.3">
      <c r="D155" t="s">
        <v>128</v>
      </c>
      <c r="E155">
        <v>0.49616226089551252</v>
      </c>
      <c r="F155">
        <v>5.0310716732262992E-2</v>
      </c>
    </row>
    <row r="156" spans="2:18" x14ac:dyDescent="0.3">
      <c r="D156" t="s">
        <v>129</v>
      </c>
      <c r="E156">
        <v>0.47405439587695569</v>
      </c>
      <c r="F156">
        <v>3.144874539702755E-2</v>
      </c>
    </row>
    <row r="158" spans="2:18" x14ac:dyDescent="0.3">
      <c r="B158" t="s">
        <v>131</v>
      </c>
      <c r="C158" t="s">
        <v>132</v>
      </c>
      <c r="D158" t="s">
        <v>126</v>
      </c>
      <c r="E158">
        <v>1.3199674683994216</v>
      </c>
      <c r="F158">
        <v>8.3144675059113229E-2</v>
      </c>
      <c r="I158" t="s">
        <v>131</v>
      </c>
      <c r="J158" t="s">
        <v>142</v>
      </c>
      <c r="K158" t="s">
        <v>132</v>
      </c>
      <c r="L158">
        <v>1.3199674683994216</v>
      </c>
      <c r="M158">
        <v>8.3144675059113229E-2</v>
      </c>
      <c r="O158" t="s">
        <v>143</v>
      </c>
      <c r="P158" t="s">
        <v>132</v>
      </c>
      <c r="Q158">
        <v>0.73490906585704718</v>
      </c>
      <c r="R158">
        <v>0.10450806137262275</v>
      </c>
    </row>
    <row r="159" spans="2:18" x14ac:dyDescent="0.3">
      <c r="D159" t="s">
        <v>127</v>
      </c>
      <c r="E159">
        <v>35.706967428621581</v>
      </c>
      <c r="F159">
        <v>3.101521191836655</v>
      </c>
      <c r="K159" t="s">
        <v>133</v>
      </c>
      <c r="L159">
        <v>0.95635634030547667</v>
      </c>
      <c r="M159">
        <v>4.6234307910941186E-2</v>
      </c>
      <c r="P159" t="s">
        <v>133</v>
      </c>
      <c r="Q159">
        <v>0.64919030220607499</v>
      </c>
      <c r="R159">
        <v>6.3743232138286782E-2</v>
      </c>
    </row>
    <row r="160" spans="2:18" x14ac:dyDescent="0.3">
      <c r="D160" t="s">
        <v>128</v>
      </c>
      <c r="E160">
        <v>0.73490906585704718</v>
      </c>
      <c r="F160">
        <v>0.10450806137262275</v>
      </c>
      <c r="K160" t="s">
        <v>134</v>
      </c>
      <c r="L160">
        <v>1.1964681650729312</v>
      </c>
      <c r="M160">
        <v>6.9888865490531277E-2</v>
      </c>
      <c r="P160" t="s">
        <v>134</v>
      </c>
      <c r="Q160">
        <v>0.65302945821308955</v>
      </c>
      <c r="R160">
        <v>4.2165256102085082E-2</v>
      </c>
    </row>
    <row r="161" spans="3:18" x14ac:dyDescent="0.3">
      <c r="D161" t="s">
        <v>129</v>
      </c>
      <c r="E161">
        <v>0.51467507782273247</v>
      </c>
      <c r="F161">
        <v>2.2977623225043563E-2</v>
      </c>
      <c r="K161" t="s">
        <v>135</v>
      </c>
      <c r="L161">
        <v>0.99836303730432641</v>
      </c>
      <c r="M161">
        <v>9.3339109430485762E-2</v>
      </c>
      <c r="P161" t="s">
        <v>135</v>
      </c>
      <c r="Q161">
        <v>0.50394964150852051</v>
      </c>
      <c r="R161">
        <v>3.8038909329570353E-2</v>
      </c>
    </row>
    <row r="162" spans="3:18" x14ac:dyDescent="0.3">
      <c r="K162" t="s">
        <v>136</v>
      </c>
      <c r="L162">
        <v>0.56432495744453171</v>
      </c>
      <c r="M162">
        <v>2.1175999002179591E-2</v>
      </c>
      <c r="P162" t="s">
        <v>136</v>
      </c>
      <c r="Q162">
        <v>0.54875957167467271</v>
      </c>
      <c r="R162">
        <v>2.9101740284204762E-3</v>
      </c>
    </row>
    <row r="163" spans="3:18" x14ac:dyDescent="0.3">
      <c r="C163" t="s">
        <v>133</v>
      </c>
      <c r="D163" t="s">
        <v>126</v>
      </c>
      <c r="E163">
        <v>0.95635634030547667</v>
      </c>
      <c r="F163">
        <v>4.6234307910941186E-2</v>
      </c>
    </row>
    <row r="164" spans="3:18" x14ac:dyDescent="0.3">
      <c r="D164" t="s">
        <v>127</v>
      </c>
      <c r="E164">
        <v>27.399187911264303</v>
      </c>
      <c r="F164">
        <v>0.93703666733356461</v>
      </c>
    </row>
    <row r="165" spans="3:18" x14ac:dyDescent="0.3">
      <c r="D165" t="s">
        <v>128</v>
      </c>
      <c r="E165">
        <v>0.64919030220607499</v>
      </c>
      <c r="F165">
        <v>6.3743232138286782E-2</v>
      </c>
    </row>
    <row r="166" spans="3:18" x14ac:dyDescent="0.3">
      <c r="D166" t="s">
        <v>129</v>
      </c>
      <c r="E166">
        <v>0.43987728826578965</v>
      </c>
      <c r="F166">
        <v>0.15074080313224117</v>
      </c>
    </row>
    <row r="168" spans="3:18" x14ac:dyDescent="0.3">
      <c r="C168" t="s">
        <v>134</v>
      </c>
      <c r="D168" t="s">
        <v>126</v>
      </c>
      <c r="E168">
        <v>1.1964681650729312</v>
      </c>
      <c r="F168">
        <v>6.9888865490531277E-2</v>
      </c>
    </row>
    <row r="169" spans="3:18" x14ac:dyDescent="0.3">
      <c r="D169" t="s">
        <v>127</v>
      </c>
      <c r="E169">
        <v>35.647775860097184</v>
      </c>
      <c r="F169">
        <v>0.95550566207330678</v>
      </c>
    </row>
    <row r="170" spans="3:18" x14ac:dyDescent="0.3">
      <c r="D170" t="s">
        <v>128</v>
      </c>
      <c r="E170">
        <v>0.65302945821308955</v>
      </c>
      <c r="F170">
        <v>4.2165256102085082E-2</v>
      </c>
    </row>
    <row r="171" spans="3:18" x14ac:dyDescent="0.3">
      <c r="D171" t="s">
        <v>129</v>
      </c>
      <c r="E171">
        <v>0.5239137554953085</v>
      </c>
      <c r="F171">
        <v>0</v>
      </c>
    </row>
    <row r="173" spans="3:18" x14ac:dyDescent="0.3">
      <c r="C173" t="s">
        <v>135</v>
      </c>
      <c r="D173" t="s">
        <v>126</v>
      </c>
      <c r="E173">
        <v>0.99836303730432641</v>
      </c>
      <c r="F173">
        <v>9.3339109430485762E-2</v>
      </c>
    </row>
    <row r="174" spans="3:18" x14ac:dyDescent="0.3">
      <c r="D174" t="s">
        <v>127</v>
      </c>
      <c r="E174">
        <v>25.934565118580718</v>
      </c>
      <c r="F174">
        <v>0.44755519620690931</v>
      </c>
    </row>
    <row r="175" spans="3:18" x14ac:dyDescent="0.3">
      <c r="D175" t="s">
        <v>128</v>
      </c>
      <c r="E175">
        <v>0.50394964150852051</v>
      </c>
      <c r="F175">
        <v>3.8038909329570353E-2</v>
      </c>
    </row>
    <row r="176" spans="3:18" x14ac:dyDescent="0.3">
      <c r="D176" t="s">
        <v>129</v>
      </c>
      <c r="E176">
        <v>0.29445198950752605</v>
      </c>
      <c r="F176">
        <v>0</v>
      </c>
    </row>
    <row r="178" spans="3:6" x14ac:dyDescent="0.3">
      <c r="C178" t="s">
        <v>136</v>
      </c>
      <c r="D178" t="s">
        <v>126</v>
      </c>
      <c r="E178">
        <v>0.56432495744453171</v>
      </c>
      <c r="F178">
        <v>2.1175999002179591E-2</v>
      </c>
    </row>
    <row r="179" spans="3:6" x14ac:dyDescent="0.3">
      <c r="D179" t="s">
        <v>127</v>
      </c>
      <c r="E179">
        <v>25.332375513132718</v>
      </c>
      <c r="F179">
        <v>0.48156810048261711</v>
      </c>
    </row>
    <row r="180" spans="3:6" x14ac:dyDescent="0.3">
      <c r="D180" t="s">
        <v>128</v>
      </c>
      <c r="E180">
        <v>0.54875957167467271</v>
      </c>
      <c r="F180">
        <v>2.9101740284204762E-3</v>
      </c>
    </row>
    <row r="181" spans="3:6" x14ac:dyDescent="0.3">
      <c r="D181" t="s">
        <v>129</v>
      </c>
      <c r="E181">
        <v>0.4269395023755454</v>
      </c>
      <c r="F181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C947-C9B6-40CA-833C-8E8CDFBBF911}">
  <dimension ref="A3:AC153"/>
  <sheetViews>
    <sheetView topLeftCell="A34" workbookViewId="0">
      <selection activeCell="V127" sqref="V127"/>
    </sheetView>
  </sheetViews>
  <sheetFormatPr defaultRowHeight="14.4" x14ac:dyDescent="0.3"/>
  <sheetData>
    <row r="3" spans="1:2" x14ac:dyDescent="0.3">
      <c r="A3" t="s">
        <v>4</v>
      </c>
    </row>
    <row r="4" spans="1:2" x14ac:dyDescent="0.3">
      <c r="A4" t="s">
        <v>5</v>
      </c>
    </row>
    <row r="5" spans="1:2" x14ac:dyDescent="0.3">
      <c r="A5" t="s">
        <v>6</v>
      </c>
      <c r="B5" t="s">
        <v>144</v>
      </c>
    </row>
    <row r="6" spans="1:2" x14ac:dyDescent="0.3">
      <c r="A6" t="s">
        <v>8</v>
      </c>
      <c r="B6" t="s">
        <v>145</v>
      </c>
    </row>
    <row r="7" spans="1:2" x14ac:dyDescent="0.3">
      <c r="A7" t="s">
        <v>10</v>
      </c>
      <c r="B7">
        <v>20</v>
      </c>
    </row>
    <row r="8" spans="1:2" x14ac:dyDescent="0.3">
      <c r="A8" t="s">
        <v>11</v>
      </c>
      <c r="B8">
        <v>105</v>
      </c>
    </row>
    <row r="9" spans="1:2" x14ac:dyDescent="0.3">
      <c r="A9" t="s">
        <v>12</v>
      </c>
      <c r="B9" t="s">
        <v>146</v>
      </c>
    </row>
    <row r="10" spans="1:2" x14ac:dyDescent="0.3">
      <c r="A10" t="s">
        <v>14</v>
      </c>
      <c r="B10" t="s">
        <v>15</v>
      </c>
    </row>
    <row r="11" spans="1:2" x14ac:dyDescent="0.3">
      <c r="A11" t="s">
        <v>16</v>
      </c>
      <c r="B11" t="s">
        <v>147</v>
      </c>
    </row>
    <row r="12" spans="1:2" x14ac:dyDescent="0.3">
      <c r="A12" t="s">
        <v>18</v>
      </c>
      <c r="B12" t="s">
        <v>148</v>
      </c>
    </row>
    <row r="13" spans="1:2" x14ac:dyDescent="0.3">
      <c r="A13" t="s">
        <v>20</v>
      </c>
      <c r="B13" t="s">
        <v>21</v>
      </c>
    </row>
    <row r="15" spans="1:2" x14ac:dyDescent="0.3">
      <c r="A15" t="s">
        <v>22</v>
      </c>
      <c r="B15" t="s">
        <v>23</v>
      </c>
    </row>
    <row r="16" spans="1:2" x14ac:dyDescent="0.3">
      <c r="A16" t="s">
        <v>24</v>
      </c>
      <c r="B16">
        <v>3</v>
      </c>
    </row>
    <row r="17" spans="1:18" x14ac:dyDescent="0.3">
      <c r="A17" t="s">
        <v>25</v>
      </c>
      <c r="B17">
        <v>5</v>
      </c>
    </row>
    <row r="20" spans="1:18" x14ac:dyDescent="0.3">
      <c r="A20" t="s">
        <v>26</v>
      </c>
      <c r="E20" t="s">
        <v>27</v>
      </c>
      <c r="K20" t="s">
        <v>149</v>
      </c>
      <c r="L20" t="s">
        <v>141</v>
      </c>
      <c r="Q20" t="s">
        <v>150</v>
      </c>
      <c r="R20" t="s">
        <v>141</v>
      </c>
    </row>
    <row r="21" spans="1:18" x14ac:dyDescent="0.3">
      <c r="A21" t="s">
        <v>28</v>
      </c>
      <c r="B21" t="s">
        <v>124</v>
      </c>
      <c r="C21" t="s">
        <v>125</v>
      </c>
      <c r="D21" t="s">
        <v>126</v>
      </c>
      <c r="E21">
        <v>12.997691472153299</v>
      </c>
      <c r="G21">
        <v>3.7908343885755702</v>
      </c>
      <c r="H21">
        <f>G21-E21</f>
        <v>-9.206857083577729</v>
      </c>
      <c r="I21">
        <f>POWER(2,H21)</f>
        <v>1.6922318004149821E-3</v>
      </c>
      <c r="J21">
        <f>I21*100</f>
        <v>0.16922318004149822</v>
      </c>
      <c r="K21">
        <f>AVERAGE(J21:J22)</f>
        <v>0.16576152402886363</v>
      </c>
      <c r="L21">
        <f>STDEV(J21:J22)</f>
        <v>4.8955208813381947E-3</v>
      </c>
      <c r="N21">
        <f>K21/K23</f>
        <v>3.045451395975032E-2</v>
      </c>
      <c r="P21">
        <f>J21/K23</f>
        <v>3.1090506250351344E-2</v>
      </c>
      <c r="Q21">
        <f>AVERAGE(P21:P22)</f>
        <v>3.0454513959750323E-2</v>
      </c>
      <c r="R21">
        <f>STDEV(P21:P22)</f>
        <v>8.9942892293269682E-4</v>
      </c>
    </row>
    <row r="22" spans="1:18" x14ac:dyDescent="0.3">
      <c r="A22" t="s">
        <v>29</v>
      </c>
      <c r="E22">
        <v>13.0579568465644</v>
      </c>
      <c r="G22">
        <v>3.7908343885755702</v>
      </c>
      <c r="H22">
        <f t="shared" ref="H22:H60" si="0">G22-E22</f>
        <v>-9.2671224579888296</v>
      </c>
      <c r="I22">
        <f t="shared" ref="I22:I60" si="1">POWER(2,H22)</f>
        <v>1.6229986801622905E-3</v>
      </c>
      <c r="J22">
        <f t="shared" ref="J22:J60" si="2">I22*100</f>
        <v>0.16229986801622906</v>
      </c>
      <c r="P22">
        <f>J22/K23</f>
        <v>2.9818521669149299E-2</v>
      </c>
    </row>
    <row r="23" spans="1:18" x14ac:dyDescent="0.3">
      <c r="A23" t="s">
        <v>30</v>
      </c>
      <c r="D23" t="s">
        <v>127</v>
      </c>
      <c r="E23">
        <v>8.0607449836001894</v>
      </c>
      <c r="G23">
        <v>3.7908343885755702</v>
      </c>
      <c r="H23">
        <f t="shared" si="0"/>
        <v>-4.2699105950246192</v>
      </c>
      <c r="I23">
        <f t="shared" si="1"/>
        <v>5.1835683813007523E-2</v>
      </c>
      <c r="J23">
        <f t="shared" si="2"/>
        <v>5.183568381300752</v>
      </c>
      <c r="K23">
        <f t="shared" ref="K23:K59" si="3">AVERAGE(J23:J24)</f>
        <v>5.4429213432182655</v>
      </c>
      <c r="L23">
        <f t="shared" ref="L23:L59" si="4">STDEV(J23:J24)</f>
        <v>0.36678047618538034</v>
      </c>
    </row>
    <row r="24" spans="1:18" x14ac:dyDescent="0.3">
      <c r="A24" t="s">
        <v>31</v>
      </c>
      <c r="E24">
        <v>7.9231531372609396</v>
      </c>
      <c r="G24">
        <v>3.7908343885755702</v>
      </c>
      <c r="H24">
        <f t="shared" si="0"/>
        <v>-4.1323187486853694</v>
      </c>
      <c r="I24">
        <f t="shared" si="1"/>
        <v>5.7022743051357794E-2</v>
      </c>
      <c r="J24">
        <f t="shared" si="2"/>
        <v>5.7022743051357789</v>
      </c>
    </row>
    <row r="25" spans="1:18" x14ac:dyDescent="0.3">
      <c r="A25" t="s">
        <v>32</v>
      </c>
      <c r="D25" t="s">
        <v>128</v>
      </c>
      <c r="E25">
        <v>16.7675566701054</v>
      </c>
      <c r="G25">
        <v>3.7908343885755702</v>
      </c>
      <c r="H25">
        <f t="shared" si="0"/>
        <v>-12.976722281529829</v>
      </c>
      <c r="I25">
        <f t="shared" si="1"/>
        <v>1.2405587830740156E-4</v>
      </c>
      <c r="J25">
        <f t="shared" si="2"/>
        <v>1.2405587830740156E-2</v>
      </c>
      <c r="K25">
        <f t="shared" si="3"/>
        <v>1.1692301663417375E-2</v>
      </c>
      <c r="L25">
        <f t="shared" si="4"/>
        <v>1.0087389716810018E-3</v>
      </c>
      <c r="N25">
        <f>K25/K23</f>
        <v>2.1481665683053953E-3</v>
      </c>
      <c r="P25">
        <f>J25/K23</f>
        <v>2.2792149745461941E-3</v>
      </c>
      <c r="Q25">
        <f t="shared" ref="Q25:Q57" si="5">AVERAGE(P25:P26)</f>
        <v>2.1481665683053958E-3</v>
      </c>
      <c r="R25">
        <f t="shared" ref="R25:R57" si="6">STDEV(P25:P26)</f>
        <v>1.8533043343311621E-4</v>
      </c>
    </row>
    <row r="26" spans="1:18" x14ac:dyDescent="0.3">
      <c r="A26" t="s">
        <v>33</v>
      </c>
      <c r="E26">
        <v>16.9437980764943</v>
      </c>
      <c r="G26">
        <v>3.7908343885755702</v>
      </c>
      <c r="H26">
        <f t="shared" si="0"/>
        <v>-13.15296368791873</v>
      </c>
      <c r="I26">
        <f t="shared" si="1"/>
        <v>1.0979015496094593E-4</v>
      </c>
      <c r="J26">
        <f t="shared" si="2"/>
        <v>1.0979015496094594E-2</v>
      </c>
      <c r="P26">
        <f>J26/K23</f>
        <v>2.017118162064597E-3</v>
      </c>
    </row>
    <row r="27" spans="1:18" x14ac:dyDescent="0.3">
      <c r="A27" t="s">
        <v>34</v>
      </c>
      <c r="D27" t="s">
        <v>129</v>
      </c>
      <c r="E27">
        <v>18.715990628419501</v>
      </c>
      <c r="G27">
        <v>3.7908343885755702</v>
      </c>
      <c r="H27">
        <f t="shared" si="0"/>
        <v>-14.925156239843931</v>
      </c>
      <c r="I27">
        <f t="shared" si="1"/>
        <v>3.2142546572057713E-5</v>
      </c>
      <c r="J27">
        <f t="shared" si="2"/>
        <v>3.2142546572057713E-3</v>
      </c>
      <c r="K27">
        <f t="shared" si="3"/>
        <v>3.0697618393272456E-3</v>
      </c>
      <c r="L27">
        <f t="shared" si="4"/>
        <v>2.0434370270931641E-4</v>
      </c>
    </row>
    <row r="28" spans="1:18" x14ac:dyDescent="0.3">
      <c r="A28" t="s">
        <v>35</v>
      </c>
      <c r="E28">
        <v>18.8519055552179</v>
      </c>
      <c r="G28">
        <v>3.7908343885755702</v>
      </c>
      <c r="H28">
        <f t="shared" si="0"/>
        <v>-15.06107116664233</v>
      </c>
      <c r="I28">
        <f t="shared" si="1"/>
        <v>2.9252690214487202E-5</v>
      </c>
      <c r="J28">
        <f t="shared" si="2"/>
        <v>2.9252690214487203E-3</v>
      </c>
    </row>
    <row r="29" spans="1:18" x14ac:dyDescent="0.3">
      <c r="A29" t="s">
        <v>36</v>
      </c>
      <c r="C29" t="s">
        <v>151</v>
      </c>
      <c r="D29" t="s">
        <v>126</v>
      </c>
      <c r="E29">
        <v>13.335761044112701</v>
      </c>
      <c r="G29">
        <v>3.9150398741968502</v>
      </c>
      <c r="H29">
        <f t="shared" si="0"/>
        <v>-9.4207211699158506</v>
      </c>
      <c r="I29">
        <f t="shared" si="1"/>
        <v>1.4590841745788633E-3</v>
      </c>
      <c r="J29">
        <f t="shared" si="2"/>
        <v>0.14590841745788632</v>
      </c>
      <c r="K29">
        <f t="shared" si="3"/>
        <v>0.14271921406524771</v>
      </c>
      <c r="L29">
        <f t="shared" si="4"/>
        <v>4.5102146910358199E-3</v>
      </c>
      <c r="N29">
        <f>K29/K31</f>
        <v>2.6619498829535963E-2</v>
      </c>
      <c r="P29">
        <f>J29/K31</f>
        <v>2.7214338119631018E-2</v>
      </c>
      <c r="Q29">
        <f t="shared" si="5"/>
        <v>2.6619498829535966E-2</v>
      </c>
      <c r="R29">
        <f t="shared" si="6"/>
        <v>8.4122979148480877E-4</v>
      </c>
    </row>
    <row r="30" spans="1:18" x14ac:dyDescent="0.3">
      <c r="A30" t="s">
        <v>37</v>
      </c>
      <c r="E30">
        <v>13.4002487028113</v>
      </c>
      <c r="G30">
        <v>3.9150398741968502</v>
      </c>
      <c r="H30">
        <f t="shared" si="0"/>
        <v>-9.48520882861445</v>
      </c>
      <c r="I30">
        <f t="shared" si="1"/>
        <v>1.3953001067260908E-3</v>
      </c>
      <c r="J30">
        <f t="shared" si="2"/>
        <v>0.13953001067260909</v>
      </c>
      <c r="P30">
        <f>J30/K31</f>
        <v>2.6024659539440911E-2</v>
      </c>
    </row>
    <row r="31" spans="1:18" x14ac:dyDescent="0.3">
      <c r="A31" t="s">
        <v>38</v>
      </c>
      <c r="D31" t="s">
        <v>127</v>
      </c>
      <c r="E31">
        <v>8.0748319248290095</v>
      </c>
      <c r="G31">
        <v>3.9150398741968502</v>
      </c>
      <c r="H31">
        <f t="shared" si="0"/>
        <v>-4.1597920506321593</v>
      </c>
      <c r="I31">
        <f t="shared" si="1"/>
        <v>5.594713054427293E-2</v>
      </c>
      <c r="J31">
        <f t="shared" si="2"/>
        <v>5.5947130544272934</v>
      </c>
      <c r="K31">
        <f t="shared" si="3"/>
        <v>5.3614538342431901</v>
      </c>
      <c r="L31">
        <f t="shared" si="4"/>
        <v>0.32987835273293087</v>
      </c>
    </row>
    <row r="32" spans="1:18" x14ac:dyDescent="0.3">
      <c r="A32" t="s">
        <v>39</v>
      </c>
      <c r="E32">
        <v>8.2004450509598694</v>
      </c>
      <c r="G32">
        <v>3.9150398741968502</v>
      </c>
      <c r="H32">
        <f t="shared" si="0"/>
        <v>-4.2854051767630192</v>
      </c>
      <c r="I32">
        <f t="shared" si="1"/>
        <v>5.1281946140590867E-2</v>
      </c>
      <c r="J32">
        <f t="shared" si="2"/>
        <v>5.1281946140590868</v>
      </c>
    </row>
    <row r="33" spans="1:18" x14ac:dyDescent="0.3">
      <c r="A33" t="s">
        <v>40</v>
      </c>
      <c r="D33" t="s">
        <v>128</v>
      </c>
      <c r="E33">
        <v>17.3307380910685</v>
      </c>
      <c r="G33">
        <v>3.9150398741968502</v>
      </c>
      <c r="H33">
        <f t="shared" si="0"/>
        <v>-13.41569821687165</v>
      </c>
      <c r="I33">
        <f t="shared" si="1"/>
        <v>9.1510815153600839E-5</v>
      </c>
      <c r="J33">
        <f t="shared" si="2"/>
        <v>9.1510815153600846E-3</v>
      </c>
      <c r="K33">
        <f t="shared" si="3"/>
        <v>9.1551702718845052E-3</v>
      </c>
      <c r="L33">
        <f t="shared" si="4"/>
        <v>5.782374930078244E-6</v>
      </c>
      <c r="N33">
        <f>K33/K31</f>
        <v>1.7075909920945588E-3</v>
      </c>
      <c r="P33">
        <f>J33/K31</f>
        <v>1.7068283712363308E-3</v>
      </c>
      <c r="Q33">
        <f t="shared" si="5"/>
        <v>1.707590992094559E-3</v>
      </c>
      <c r="R33">
        <f t="shared" si="6"/>
        <v>1.0785087606549038E-6</v>
      </c>
    </row>
    <row r="34" spans="1:18" x14ac:dyDescent="0.3">
      <c r="A34" t="s">
        <v>41</v>
      </c>
      <c r="E34">
        <v>17.329449457656299</v>
      </c>
      <c r="G34">
        <v>3.9150398741968502</v>
      </c>
      <c r="H34">
        <f t="shared" si="0"/>
        <v>-13.414409583459449</v>
      </c>
      <c r="I34">
        <f t="shared" si="1"/>
        <v>9.1592590284089267E-5</v>
      </c>
      <c r="J34">
        <f t="shared" si="2"/>
        <v>9.1592590284089274E-3</v>
      </c>
      <c r="P34">
        <f>J34/K31</f>
        <v>1.7083536129527872E-3</v>
      </c>
    </row>
    <row r="35" spans="1:18" x14ac:dyDescent="0.3">
      <c r="A35" t="s">
        <v>42</v>
      </c>
      <c r="D35" t="s">
        <v>129</v>
      </c>
      <c r="E35">
        <v>18.926553052332501</v>
      </c>
      <c r="G35">
        <v>3.9150398741968502</v>
      </c>
      <c r="H35">
        <f t="shared" si="0"/>
        <v>-15.011513178135651</v>
      </c>
      <c r="I35">
        <f t="shared" si="1"/>
        <v>3.0275007058978182E-5</v>
      </c>
      <c r="J35">
        <f t="shared" si="2"/>
        <v>3.0275007058978183E-3</v>
      </c>
      <c r="K35">
        <f t="shared" si="3"/>
        <v>3.0785102282529673E-3</v>
      </c>
      <c r="L35">
        <f t="shared" si="4"/>
        <v>7.2138358324825316E-5</v>
      </c>
    </row>
    <row r="36" spans="1:18" x14ac:dyDescent="0.3">
      <c r="A36" t="s">
        <v>43</v>
      </c>
      <c r="E36">
        <v>18.878739067378401</v>
      </c>
      <c r="G36">
        <v>3.9150398741968502</v>
      </c>
      <c r="H36">
        <f t="shared" si="0"/>
        <v>-14.963699193181551</v>
      </c>
      <c r="I36">
        <f t="shared" si="1"/>
        <v>3.1295197506081163E-5</v>
      </c>
      <c r="J36">
        <f t="shared" si="2"/>
        <v>3.1295197506081163E-3</v>
      </c>
    </row>
    <row r="37" spans="1:18" x14ac:dyDescent="0.3">
      <c r="A37" t="s">
        <v>44</v>
      </c>
      <c r="C37" t="s">
        <v>152</v>
      </c>
      <c r="D37" t="s">
        <v>126</v>
      </c>
      <c r="E37">
        <v>12.731592776692899</v>
      </c>
      <c r="G37">
        <v>3.8224841133116101</v>
      </c>
      <c r="H37">
        <f t="shared" si="0"/>
        <v>-8.9091086633812893</v>
      </c>
      <c r="I37">
        <f t="shared" si="1"/>
        <v>2.080132778841347E-3</v>
      </c>
      <c r="J37">
        <f t="shared" si="2"/>
        <v>0.20801327788413471</v>
      </c>
      <c r="K37">
        <f t="shared" si="3"/>
        <v>0.19851116844168418</v>
      </c>
      <c r="L37">
        <f t="shared" si="4"/>
        <v>1.3438012044666986E-2</v>
      </c>
      <c r="N37">
        <f>K37/K39</f>
        <v>3.9787513566085037E-2</v>
      </c>
      <c r="P37">
        <f>J37/K39</f>
        <v>4.169201753589058E-2</v>
      </c>
      <c r="Q37">
        <f t="shared" si="5"/>
        <v>3.9787513566085037E-2</v>
      </c>
      <c r="R37">
        <f t="shared" si="6"/>
        <v>2.6933753436924036E-3</v>
      </c>
    </row>
    <row r="38" spans="1:18" x14ac:dyDescent="0.3">
      <c r="A38" t="s">
        <v>45</v>
      </c>
      <c r="E38">
        <v>12.8698130150614</v>
      </c>
      <c r="G38">
        <v>3.8224841133116101</v>
      </c>
      <c r="H38">
        <f t="shared" si="0"/>
        <v>-9.0473289017497898</v>
      </c>
      <c r="I38">
        <f t="shared" si="1"/>
        <v>1.8900905899923365E-3</v>
      </c>
      <c r="J38">
        <f t="shared" si="2"/>
        <v>0.18900905899923365</v>
      </c>
      <c r="P38">
        <f>J38/K39</f>
        <v>3.7883009596279486E-2</v>
      </c>
    </row>
    <row r="39" spans="1:18" x14ac:dyDescent="0.3">
      <c r="A39" t="s">
        <v>46</v>
      </c>
      <c r="D39" t="s">
        <v>127</v>
      </c>
      <c r="E39">
        <v>8.0672797981366493</v>
      </c>
      <c r="G39">
        <v>3.8224841133116101</v>
      </c>
      <c r="H39">
        <f t="shared" si="0"/>
        <v>-4.2447956848250392</v>
      </c>
      <c r="I39">
        <f t="shared" si="1"/>
        <v>5.2745956637296108E-2</v>
      </c>
      <c r="J39">
        <f t="shared" si="2"/>
        <v>5.2745956637296105</v>
      </c>
      <c r="K39">
        <f t="shared" si="3"/>
        <v>4.9892830853068322</v>
      </c>
      <c r="L39">
        <f t="shared" si="4"/>
        <v>0.40349291792113107</v>
      </c>
    </row>
    <row r="40" spans="1:18" x14ac:dyDescent="0.3">
      <c r="A40" t="s">
        <v>47</v>
      </c>
      <c r="E40">
        <v>8.23246128834265</v>
      </c>
      <c r="G40">
        <v>3.8224841133116101</v>
      </c>
      <c r="H40">
        <f t="shared" si="0"/>
        <v>-4.4099771750310399</v>
      </c>
      <c r="I40">
        <f t="shared" si="1"/>
        <v>4.7039705068840532E-2</v>
      </c>
      <c r="J40">
        <f t="shared" si="2"/>
        <v>4.7039705068840529</v>
      </c>
    </row>
    <row r="41" spans="1:18" x14ac:dyDescent="0.3">
      <c r="A41" t="s">
        <v>48</v>
      </c>
      <c r="D41" t="s">
        <v>128</v>
      </c>
      <c r="E41">
        <v>16.603441575963998</v>
      </c>
      <c r="G41">
        <v>3.8224841133116101</v>
      </c>
      <c r="H41">
        <f t="shared" si="0"/>
        <v>-12.780957462652388</v>
      </c>
      <c r="I41">
        <f t="shared" si="1"/>
        <v>1.4208506504710783E-4</v>
      </c>
      <c r="J41">
        <f t="shared" si="2"/>
        <v>1.4208506504710783E-2</v>
      </c>
      <c r="K41">
        <f t="shared" si="3"/>
        <v>1.416550321764597E-2</v>
      </c>
      <c r="L41">
        <f t="shared" si="4"/>
        <v>6.0815831793680361E-5</v>
      </c>
      <c r="N41">
        <f>K41/K39</f>
        <v>2.8391861065896638E-3</v>
      </c>
      <c r="P41">
        <f>J41/K39</f>
        <v>2.847805238102056E-3</v>
      </c>
      <c r="Q41">
        <f t="shared" si="5"/>
        <v>2.8391861065896638E-3</v>
      </c>
      <c r="R41">
        <f t="shared" si="6"/>
        <v>1.2189292680702063E-5</v>
      </c>
    </row>
    <row r="42" spans="1:18" x14ac:dyDescent="0.3">
      <c r="A42" t="s">
        <v>49</v>
      </c>
      <c r="E42">
        <v>16.612200999279299</v>
      </c>
      <c r="G42">
        <v>3.8224841133116101</v>
      </c>
      <c r="H42">
        <f t="shared" si="0"/>
        <v>-12.789716885967689</v>
      </c>
      <c r="I42">
        <f t="shared" si="1"/>
        <v>1.4122499930581159E-4</v>
      </c>
      <c r="J42">
        <f t="shared" si="2"/>
        <v>1.4122499930581159E-2</v>
      </c>
      <c r="P42">
        <f>J42/K39</f>
        <v>2.830566975077272E-3</v>
      </c>
    </row>
    <row r="43" spans="1:18" x14ac:dyDescent="0.3">
      <c r="A43" t="s">
        <v>50</v>
      </c>
      <c r="D43" t="s">
        <v>129</v>
      </c>
      <c r="E43">
        <v>18.835398064141199</v>
      </c>
      <c r="G43">
        <v>3.8224841133116101</v>
      </c>
      <c r="H43">
        <f t="shared" si="0"/>
        <v>-15.012913950829589</v>
      </c>
      <c r="I43">
        <f t="shared" si="1"/>
        <v>3.0245626059796174E-5</v>
      </c>
      <c r="J43">
        <f t="shared" si="2"/>
        <v>3.0245626059796174E-3</v>
      </c>
      <c r="K43">
        <f t="shared" si="3"/>
        <v>2.887173009946798E-3</v>
      </c>
      <c r="L43">
        <f t="shared" si="4"/>
        <v>1.9429823003857394E-4</v>
      </c>
    </row>
    <row r="44" spans="1:18" x14ac:dyDescent="0.3">
      <c r="A44" t="s">
        <v>51</v>
      </c>
      <c r="E44">
        <v>18.972806598193898</v>
      </c>
      <c r="G44">
        <v>3.8224841133116101</v>
      </c>
      <c r="H44">
        <f t="shared" si="0"/>
        <v>-15.150322484882288</v>
      </c>
      <c r="I44">
        <f t="shared" si="1"/>
        <v>2.7497834139139787E-5</v>
      </c>
      <c r="J44">
        <f t="shared" si="2"/>
        <v>2.7497834139139786E-3</v>
      </c>
    </row>
    <row r="45" spans="1:18" x14ac:dyDescent="0.3">
      <c r="A45" t="s">
        <v>52</v>
      </c>
      <c r="C45" t="s">
        <v>126</v>
      </c>
      <c r="D45" t="s">
        <v>126</v>
      </c>
      <c r="E45">
        <v>14.241363442375301</v>
      </c>
      <c r="G45">
        <v>4.1191223880368746</v>
      </c>
      <c r="H45">
        <f t="shared" si="0"/>
        <v>-10.122241054338426</v>
      </c>
      <c r="I45">
        <f t="shared" si="1"/>
        <v>8.9722593623359106E-4</v>
      </c>
      <c r="J45">
        <f t="shared" si="2"/>
        <v>8.9722593623359104E-2</v>
      </c>
      <c r="K45">
        <f t="shared" si="3"/>
        <v>9.3000029885226654E-2</v>
      </c>
      <c r="L45">
        <f t="shared" si="4"/>
        <v>4.6349948113464682E-3</v>
      </c>
      <c r="N45">
        <f>K45/K47</f>
        <v>1.3936869699740487E-2</v>
      </c>
      <c r="P45">
        <f>J45/K47</f>
        <v>1.3445717146486217E-2</v>
      </c>
      <c r="Q45">
        <f t="shared" si="5"/>
        <v>1.3936869699740489E-2</v>
      </c>
      <c r="R45">
        <f t="shared" si="6"/>
        <v>6.9459460200636423E-4</v>
      </c>
    </row>
    <row r="46" spans="1:18" x14ac:dyDescent="0.3">
      <c r="A46" t="s">
        <v>53</v>
      </c>
      <c r="E46">
        <v>14.139636594460301</v>
      </c>
      <c r="G46">
        <v>4.1191223880368746</v>
      </c>
      <c r="H46">
        <f t="shared" si="0"/>
        <v>-10.020514206423426</v>
      </c>
      <c r="I46">
        <f t="shared" si="1"/>
        <v>9.6277466147094205E-4</v>
      </c>
      <c r="J46">
        <f t="shared" si="2"/>
        <v>9.6277466147094204E-2</v>
      </c>
      <c r="P46">
        <f>J46/K47</f>
        <v>1.4428022252994759E-2</v>
      </c>
    </row>
    <row r="47" spans="1:18" x14ac:dyDescent="0.3">
      <c r="A47" t="s">
        <v>54</v>
      </c>
      <c r="D47" t="s">
        <v>127</v>
      </c>
      <c r="E47">
        <v>8.0390308632071292</v>
      </c>
      <c r="G47">
        <v>4.1191223880368746</v>
      </c>
      <c r="H47">
        <f t="shared" si="0"/>
        <v>-3.9199084751702546</v>
      </c>
      <c r="I47">
        <f t="shared" si="1"/>
        <v>6.6067818756300412E-2</v>
      </c>
      <c r="J47">
        <f t="shared" si="2"/>
        <v>6.6067818756300412</v>
      </c>
      <c r="K47">
        <f t="shared" si="3"/>
        <v>6.6729496571929898</v>
      </c>
      <c r="L47">
        <f t="shared" si="4"/>
        <v>9.3575374078462434E-2</v>
      </c>
    </row>
    <row r="48" spans="1:18" x14ac:dyDescent="0.3">
      <c r="A48" t="s">
        <v>55</v>
      </c>
      <c r="E48">
        <v>8.0104189107517296</v>
      </c>
      <c r="G48">
        <v>4.1191223880368746</v>
      </c>
      <c r="H48">
        <f t="shared" si="0"/>
        <v>-3.891296522714855</v>
      </c>
      <c r="I48">
        <f t="shared" si="1"/>
        <v>6.7391174387559385E-2</v>
      </c>
      <c r="J48">
        <f t="shared" si="2"/>
        <v>6.7391174387559385</v>
      </c>
    </row>
    <row r="49" spans="1:18" x14ac:dyDescent="0.3">
      <c r="A49" t="s">
        <v>56</v>
      </c>
      <c r="D49" t="s">
        <v>128</v>
      </c>
      <c r="E49">
        <v>16.663717739297699</v>
      </c>
      <c r="G49">
        <v>4.1191223880368746</v>
      </c>
      <c r="H49">
        <f t="shared" si="0"/>
        <v>-12.544595351260824</v>
      </c>
      <c r="I49">
        <f t="shared" si="1"/>
        <v>1.6737882539282861E-4</v>
      </c>
      <c r="J49">
        <f t="shared" si="2"/>
        <v>1.673788253928286E-2</v>
      </c>
      <c r="K49">
        <f t="shared" si="3"/>
        <v>1.6739891599398225E-2</v>
      </c>
      <c r="L49">
        <f t="shared" si="4"/>
        <v>2.8412400627717663E-6</v>
      </c>
      <c r="N49">
        <f>K49/K47</f>
        <v>2.5086194950315189E-3</v>
      </c>
      <c r="P49">
        <f>J49/K47</f>
        <v>2.5083184197621741E-3</v>
      </c>
      <c r="Q49">
        <f t="shared" si="5"/>
        <v>2.5086194950315189E-3</v>
      </c>
      <c r="R49">
        <f t="shared" si="6"/>
        <v>4.2578472920264866E-7</v>
      </c>
    </row>
    <row r="50" spans="1:18" x14ac:dyDescent="0.3">
      <c r="A50" t="s">
        <v>57</v>
      </c>
      <c r="E50">
        <v>16.663371445408998</v>
      </c>
      <c r="G50">
        <v>4.1191223880368746</v>
      </c>
      <c r="H50">
        <f t="shared" si="0"/>
        <v>-12.544249057372124</v>
      </c>
      <c r="I50">
        <f t="shared" si="1"/>
        <v>1.674190065951359E-4</v>
      </c>
      <c r="J50">
        <f t="shared" si="2"/>
        <v>1.674190065951359E-2</v>
      </c>
      <c r="P50">
        <f>J50/K47</f>
        <v>2.5089205703008638E-3</v>
      </c>
    </row>
    <row r="51" spans="1:18" x14ac:dyDescent="0.3">
      <c r="A51" t="s">
        <v>58</v>
      </c>
      <c r="D51" t="s">
        <v>129</v>
      </c>
      <c r="E51">
        <v>19.097087908300299</v>
      </c>
      <c r="G51">
        <v>4.1191223880368746</v>
      </c>
      <c r="H51">
        <f t="shared" si="0"/>
        <v>-14.977965520263425</v>
      </c>
      <c r="I51">
        <f t="shared" si="1"/>
        <v>3.0987254880805406E-5</v>
      </c>
      <c r="J51">
        <f t="shared" si="2"/>
        <v>3.0987254880805405E-3</v>
      </c>
      <c r="K51">
        <f t="shared" si="3"/>
        <v>2.9840283910093227E-3</v>
      </c>
      <c r="L51">
        <f t="shared" si="4"/>
        <v>1.6220619024293959E-4</v>
      </c>
    </row>
    <row r="52" spans="1:18" x14ac:dyDescent="0.3">
      <c r="A52" t="s">
        <v>59</v>
      </c>
      <c r="E52">
        <v>19.208048310704498</v>
      </c>
      <c r="G52">
        <v>4.1191223880368746</v>
      </c>
      <c r="H52">
        <f t="shared" si="0"/>
        <v>-15.088925922667624</v>
      </c>
      <c r="I52">
        <f t="shared" si="1"/>
        <v>2.8693312939381048E-5</v>
      </c>
      <c r="J52">
        <f t="shared" si="2"/>
        <v>2.8693312939381049E-3</v>
      </c>
    </row>
    <row r="53" spans="1:18" x14ac:dyDescent="0.3">
      <c r="A53" t="s">
        <v>60</v>
      </c>
      <c r="C53" t="s">
        <v>153</v>
      </c>
      <c r="D53" t="s">
        <v>126</v>
      </c>
      <c r="E53">
        <v>12.919216674350899</v>
      </c>
      <c r="G53">
        <v>4.2065653478639247</v>
      </c>
      <c r="H53">
        <f t="shared" si="0"/>
        <v>-8.7126513264869736</v>
      </c>
      <c r="I53">
        <f t="shared" si="1"/>
        <v>2.3835848092109996E-3</v>
      </c>
      <c r="J53">
        <f t="shared" si="2"/>
        <v>0.23835848092109996</v>
      </c>
      <c r="K53">
        <f t="shared" si="3"/>
        <v>0.24765146286039272</v>
      </c>
      <c r="L53">
        <f t="shared" si="4"/>
        <v>1.3142261093436048E-2</v>
      </c>
      <c r="N53">
        <f>K53/K55</f>
        <v>3.5433176629014504E-2</v>
      </c>
      <c r="P53">
        <f>J53/K55</f>
        <v>3.4103566592950128E-2</v>
      </c>
      <c r="Q53">
        <f t="shared" si="5"/>
        <v>3.5433176629014504E-2</v>
      </c>
      <c r="R53">
        <f t="shared" si="6"/>
        <v>1.88035254566962E-3</v>
      </c>
    </row>
    <row r="54" spans="1:18" x14ac:dyDescent="0.3">
      <c r="A54" t="s">
        <v>61</v>
      </c>
      <c r="E54">
        <v>12.810893171457399</v>
      </c>
      <c r="G54">
        <v>4.2065653478639247</v>
      </c>
      <c r="H54">
        <f t="shared" si="0"/>
        <v>-8.6043278235934757</v>
      </c>
      <c r="I54">
        <f t="shared" si="1"/>
        <v>2.5694444479968546E-3</v>
      </c>
      <c r="J54">
        <f t="shared" si="2"/>
        <v>0.25694444479968548</v>
      </c>
      <c r="P54">
        <f>J54/K55</f>
        <v>3.676278666507888E-2</v>
      </c>
    </row>
    <row r="55" spans="1:18" x14ac:dyDescent="0.3">
      <c r="A55" t="s">
        <v>62</v>
      </c>
      <c r="D55" t="s">
        <v>127</v>
      </c>
      <c r="E55">
        <v>8.0318647012898303</v>
      </c>
      <c r="G55">
        <v>4.2065653478639247</v>
      </c>
      <c r="H55">
        <f t="shared" si="0"/>
        <v>-3.8252993534259057</v>
      </c>
      <c r="I55">
        <f t="shared" si="1"/>
        <v>7.0545635845554455E-2</v>
      </c>
      <c r="J55">
        <f t="shared" si="2"/>
        <v>7.0545635845554457</v>
      </c>
      <c r="K55">
        <f t="shared" si="3"/>
        <v>6.9892537565373969</v>
      </c>
      <c r="L55">
        <f t="shared" si="4"/>
        <v>9.2362044539379046E-2</v>
      </c>
    </row>
    <row r="56" spans="1:18" x14ac:dyDescent="0.3">
      <c r="A56" t="s">
        <v>63</v>
      </c>
      <c r="E56">
        <v>8.0588274961193402</v>
      </c>
      <c r="G56">
        <v>4.2065653478639247</v>
      </c>
      <c r="H56">
        <f t="shared" si="0"/>
        <v>-3.8522621482554156</v>
      </c>
      <c r="I56">
        <f t="shared" si="1"/>
        <v>6.923943928519348E-2</v>
      </c>
      <c r="J56">
        <f t="shared" si="2"/>
        <v>6.923943928519348</v>
      </c>
    </row>
    <row r="57" spans="1:18" x14ac:dyDescent="0.3">
      <c r="A57" t="s">
        <v>64</v>
      </c>
      <c r="D57" t="s">
        <v>128</v>
      </c>
      <c r="E57">
        <v>16.9691339883117</v>
      </c>
      <c r="G57">
        <v>4.2065653478639247</v>
      </c>
      <c r="H57">
        <f t="shared" si="0"/>
        <v>-12.762568640447775</v>
      </c>
      <c r="I57">
        <f t="shared" si="1"/>
        <v>1.4390769514913972E-4</v>
      </c>
      <c r="J57">
        <f t="shared" si="2"/>
        <v>1.4390769514913972E-2</v>
      </c>
      <c r="K57">
        <f t="shared" si="3"/>
        <v>1.4740029195717718E-2</v>
      </c>
      <c r="L57">
        <f t="shared" si="4"/>
        <v>4.9392777738275703E-4</v>
      </c>
      <c r="N57">
        <f>K57/K55</f>
        <v>2.1089560787416876E-3</v>
      </c>
      <c r="P57">
        <f>J57/K55</f>
        <v>2.0589851243351365E-3</v>
      </c>
      <c r="Q57">
        <f t="shared" si="5"/>
        <v>2.108956078741688E-3</v>
      </c>
      <c r="R57">
        <f t="shared" si="6"/>
        <v>7.0669601446472389E-5</v>
      </c>
    </row>
    <row r="58" spans="1:18" x14ac:dyDescent="0.3">
      <c r="A58" t="s">
        <v>65</v>
      </c>
      <c r="E58">
        <v>16.9007529108457</v>
      </c>
      <c r="G58">
        <v>4.2065653478639247</v>
      </c>
      <c r="H58">
        <f t="shared" si="0"/>
        <v>-12.694187562981774</v>
      </c>
      <c r="I58">
        <f t="shared" si="1"/>
        <v>1.5089288876521465E-4</v>
      </c>
      <c r="J58">
        <f t="shared" si="2"/>
        <v>1.5089288876521466E-2</v>
      </c>
      <c r="P58">
        <f>J58/K55</f>
        <v>2.1589270331482391E-3</v>
      </c>
    </row>
    <row r="59" spans="1:18" x14ac:dyDescent="0.3">
      <c r="A59" t="s">
        <v>66</v>
      </c>
      <c r="D59" t="s">
        <v>129</v>
      </c>
      <c r="E59">
        <v>19.1415072750262</v>
      </c>
      <c r="G59">
        <v>4.2065653478639247</v>
      </c>
      <c r="H59">
        <f t="shared" si="0"/>
        <v>-14.934941927162274</v>
      </c>
      <c r="I59">
        <f t="shared" si="1"/>
        <v>3.1925263938047521E-5</v>
      </c>
      <c r="J59">
        <f t="shared" si="2"/>
        <v>3.192526393804752E-3</v>
      </c>
      <c r="K59">
        <f t="shared" si="3"/>
        <v>3.2890563160036346E-3</v>
      </c>
      <c r="L59">
        <f t="shared" si="4"/>
        <v>1.3651392514847934E-4</v>
      </c>
    </row>
    <row r="60" spans="1:18" x14ac:dyDescent="0.3">
      <c r="A60" t="s">
        <v>67</v>
      </c>
      <c r="E60">
        <v>19.056800154019399</v>
      </c>
      <c r="G60">
        <v>4.2065653478639247</v>
      </c>
      <c r="H60">
        <f t="shared" si="0"/>
        <v>-14.850234806155473</v>
      </c>
      <c r="I60">
        <f t="shared" si="1"/>
        <v>3.3855862382025173E-5</v>
      </c>
      <c r="J60">
        <f t="shared" si="2"/>
        <v>3.3855862382025171E-3</v>
      </c>
    </row>
    <row r="61" spans="1:18" x14ac:dyDescent="0.3">
      <c r="A61" t="s">
        <v>68</v>
      </c>
      <c r="C61" t="s">
        <v>130</v>
      </c>
      <c r="D61" t="s">
        <v>125</v>
      </c>
      <c r="E61">
        <v>3.86363859941086</v>
      </c>
      <c r="F61">
        <f>AVERAGE(E61:E62)</f>
        <v>3.7908343885755702</v>
      </c>
    </row>
    <row r="62" spans="1:18" x14ac:dyDescent="0.3">
      <c r="A62" t="s">
        <v>69</v>
      </c>
      <c r="E62">
        <v>3.71803017774028</v>
      </c>
    </row>
    <row r="63" spans="1:18" x14ac:dyDescent="0.3">
      <c r="A63" t="s">
        <v>70</v>
      </c>
      <c r="D63" t="s">
        <v>154</v>
      </c>
      <c r="E63">
        <v>4.0104695458481601</v>
      </c>
      <c r="F63">
        <f t="shared" ref="F63:F69" si="7">AVERAGE(E63:E64)</f>
        <v>3.9150398741968502</v>
      </c>
    </row>
    <row r="64" spans="1:18" x14ac:dyDescent="0.3">
      <c r="A64" t="s">
        <v>71</v>
      </c>
      <c r="E64">
        <v>3.8196102025455398</v>
      </c>
    </row>
    <row r="65" spans="1:18" x14ac:dyDescent="0.3">
      <c r="A65" t="s">
        <v>72</v>
      </c>
      <c r="D65" t="s">
        <v>155</v>
      </c>
      <c r="E65">
        <v>3.6580943155388499</v>
      </c>
      <c r="F65">
        <f t="shared" si="7"/>
        <v>3.8224841133116101</v>
      </c>
    </row>
    <row r="66" spans="1:18" x14ac:dyDescent="0.3">
      <c r="A66" t="s">
        <v>73</v>
      </c>
      <c r="E66">
        <v>3.9868739110843698</v>
      </c>
    </row>
    <row r="67" spans="1:18" x14ac:dyDescent="0.3">
      <c r="A67" t="s">
        <v>74</v>
      </c>
      <c r="D67" t="s">
        <v>126</v>
      </c>
      <c r="E67">
        <v>3.9884693811700198</v>
      </c>
      <c r="F67">
        <f t="shared" si="7"/>
        <v>4.1191223880368746</v>
      </c>
    </row>
    <row r="68" spans="1:18" x14ac:dyDescent="0.3">
      <c r="A68" t="s">
        <v>75</v>
      </c>
      <c r="E68">
        <v>4.2497753949037298</v>
      </c>
    </row>
    <row r="69" spans="1:18" x14ac:dyDescent="0.3">
      <c r="A69" t="s">
        <v>76</v>
      </c>
      <c r="D69" t="s">
        <v>156</v>
      </c>
      <c r="E69">
        <v>4.3761090474390496</v>
      </c>
      <c r="F69">
        <f t="shared" si="7"/>
        <v>4.2065653478639247</v>
      </c>
    </row>
    <row r="70" spans="1:18" x14ac:dyDescent="0.3">
      <c r="A70" t="s">
        <v>77</v>
      </c>
      <c r="E70">
        <v>4.0370216482887997</v>
      </c>
      <c r="Q70" t="s">
        <v>149</v>
      </c>
      <c r="R70" t="s">
        <v>141</v>
      </c>
    </row>
    <row r="71" spans="1:18" x14ac:dyDescent="0.3">
      <c r="A71" t="s">
        <v>78</v>
      </c>
      <c r="B71" t="s">
        <v>131</v>
      </c>
      <c r="C71" t="s">
        <v>125</v>
      </c>
      <c r="D71" t="s">
        <v>126</v>
      </c>
      <c r="E71">
        <v>12.6069488240487</v>
      </c>
      <c r="G71">
        <v>4.2323420809920353</v>
      </c>
      <c r="H71">
        <f>G71-E71</f>
        <v>-8.3746067430566651</v>
      </c>
      <c r="I71">
        <f>POWER(2,H71)</f>
        <v>3.0129516917107107E-3</v>
      </c>
      <c r="J71">
        <f>I71*100</f>
        <v>0.30129516917107108</v>
      </c>
      <c r="K71">
        <f>AVERAGE(J71:J72)</f>
        <v>0.28744195925237004</v>
      </c>
      <c r="L71">
        <f>STDEV(J71:J72)</f>
        <v>1.9591397349428528E-2</v>
      </c>
      <c r="P71">
        <f>J71/K73</f>
        <v>3.5692131515545296E-2</v>
      </c>
      <c r="Q71">
        <f>AVERAGE(P71:P72)</f>
        <v>3.4051047817817662E-2</v>
      </c>
      <c r="R71">
        <f>STDEV(P71:P72)</f>
        <v>2.320842822315814E-3</v>
      </c>
    </row>
    <row r="72" spans="1:18" x14ac:dyDescent="0.3">
      <c r="A72" t="s">
        <v>79</v>
      </c>
      <c r="E72">
        <v>12.746117461505801</v>
      </c>
      <c r="G72">
        <v>4.2323420809920353</v>
      </c>
      <c r="H72">
        <f t="shared" ref="H72:H110" si="8">G72-E72</f>
        <v>-8.5137753805137653</v>
      </c>
      <c r="I72">
        <f t="shared" ref="I72:I110" si="9">POWER(2,H72)</f>
        <v>2.7358874933366894E-3</v>
      </c>
      <c r="J72">
        <f t="shared" ref="J72:J110" si="10">I72*100</f>
        <v>0.27358874933366895</v>
      </c>
      <c r="P72">
        <f>J72/K73</f>
        <v>3.2409964120090021E-2</v>
      </c>
    </row>
    <row r="73" spans="1:18" x14ac:dyDescent="0.3">
      <c r="A73" t="s">
        <v>80</v>
      </c>
      <c r="D73" t="s">
        <v>127</v>
      </c>
      <c r="E73">
        <v>7.7651516970010404</v>
      </c>
      <c r="G73">
        <v>4.2323420809920353</v>
      </c>
      <c r="H73">
        <f t="shared" si="8"/>
        <v>-3.532809616009005</v>
      </c>
      <c r="I73">
        <f t="shared" si="9"/>
        <v>8.640091397690268E-2</v>
      </c>
      <c r="J73">
        <f t="shared" si="10"/>
        <v>8.6400913976902682</v>
      </c>
      <c r="K73">
        <f t="shared" ref="K73:K109" si="11">AVERAGE(J73:J74)</f>
        <v>8.4415011482249369</v>
      </c>
      <c r="L73">
        <f t="shared" ref="L73:L109" si="12">STDEV(J73:J74)</f>
        <v>0.28084902414892787</v>
      </c>
    </row>
    <row r="74" spans="1:18" x14ac:dyDescent="0.3">
      <c r="A74" t="s">
        <v>81</v>
      </c>
      <c r="E74">
        <v>7.8330443705420301</v>
      </c>
      <c r="G74">
        <v>4.2323420809920353</v>
      </c>
      <c r="H74">
        <f t="shared" si="8"/>
        <v>-3.6007022895499947</v>
      </c>
      <c r="I74">
        <f t="shared" si="9"/>
        <v>8.2429108987596048E-2</v>
      </c>
      <c r="J74">
        <f t="shared" si="10"/>
        <v>8.2429108987596056</v>
      </c>
    </row>
    <row r="75" spans="1:18" x14ac:dyDescent="0.3">
      <c r="A75" t="s">
        <v>82</v>
      </c>
      <c r="D75" t="s">
        <v>128</v>
      </c>
      <c r="E75">
        <v>16.379955111873301</v>
      </c>
      <c r="G75">
        <v>4.2323420809920353</v>
      </c>
      <c r="H75">
        <f t="shared" si="8"/>
        <v>-12.147613030881265</v>
      </c>
      <c r="I75">
        <f t="shared" si="9"/>
        <v>2.2039619985120146E-4</v>
      </c>
      <c r="J75">
        <f t="shared" si="10"/>
        <v>2.2039619985120145E-2</v>
      </c>
      <c r="K75">
        <f t="shared" si="11"/>
        <v>2.1500609236446894E-2</v>
      </c>
      <c r="L75">
        <f t="shared" si="12"/>
        <v>7.6227631103859027E-4</v>
      </c>
      <c r="P75">
        <f>J75/K73</f>
        <v>2.6108650106331614E-3</v>
      </c>
      <c r="Q75">
        <f t="shared" ref="Q75:Q107" si="13">AVERAGE(P75:P76)</f>
        <v>2.5470125347276653E-3</v>
      </c>
      <c r="R75">
        <f t="shared" ref="R75:R107" si="14">STDEV(P75:P76)</f>
        <v>9.0301037416654154E-5</v>
      </c>
    </row>
    <row r="76" spans="1:18" x14ac:dyDescent="0.3">
      <c r="A76" t="s">
        <v>83</v>
      </c>
      <c r="E76">
        <v>16.452305722556801</v>
      </c>
      <c r="G76">
        <v>4.2323420809920353</v>
      </c>
      <c r="H76">
        <f t="shared" si="8"/>
        <v>-12.219963641564766</v>
      </c>
      <c r="I76">
        <f t="shared" si="9"/>
        <v>2.096159848777364E-4</v>
      </c>
      <c r="J76">
        <f t="shared" si="10"/>
        <v>2.0961598487773639E-2</v>
      </c>
      <c r="P76">
        <f>J76/K73</f>
        <v>2.4831600588221688E-3</v>
      </c>
    </row>
    <row r="77" spans="1:18" x14ac:dyDescent="0.3">
      <c r="A77" t="s">
        <v>84</v>
      </c>
      <c r="D77" t="s">
        <v>129</v>
      </c>
      <c r="E77">
        <v>18.315469468180599</v>
      </c>
      <c r="G77">
        <v>4.2323420809920353</v>
      </c>
      <c r="H77">
        <f t="shared" si="8"/>
        <v>-14.083127387188563</v>
      </c>
      <c r="I77">
        <f t="shared" si="9"/>
        <v>5.7617740557336524E-5</v>
      </c>
      <c r="J77">
        <f t="shared" si="10"/>
        <v>5.7617740557336528E-3</v>
      </c>
      <c r="K77">
        <f t="shared" si="11"/>
        <v>5.4911545253306234E-3</v>
      </c>
      <c r="L77">
        <f t="shared" si="12"/>
        <v>3.8271381013900229E-4</v>
      </c>
    </row>
    <row r="78" spans="1:18" x14ac:dyDescent="0.3">
      <c r="A78" t="s">
        <v>85</v>
      </c>
      <c r="E78">
        <v>18.457784895189398</v>
      </c>
      <c r="G78">
        <v>4.2323420809920353</v>
      </c>
      <c r="H78">
        <f t="shared" si="8"/>
        <v>-14.225442814197363</v>
      </c>
      <c r="I78">
        <f t="shared" si="9"/>
        <v>5.2205349949275937E-5</v>
      </c>
      <c r="J78">
        <f t="shared" si="10"/>
        <v>5.2205349949275941E-3</v>
      </c>
    </row>
    <row r="79" spans="1:18" x14ac:dyDescent="0.3">
      <c r="A79" t="s">
        <v>86</v>
      </c>
      <c r="C79" t="s">
        <v>151</v>
      </c>
      <c r="D79" t="s">
        <v>126</v>
      </c>
      <c r="E79">
        <v>13.254383534611801</v>
      </c>
      <c r="G79">
        <v>4.5491446581602153</v>
      </c>
      <c r="H79">
        <f t="shared" si="8"/>
        <v>-8.7052388764515847</v>
      </c>
      <c r="I79">
        <f t="shared" si="9"/>
        <v>2.3958629896534771E-3</v>
      </c>
      <c r="J79">
        <f t="shared" si="10"/>
        <v>0.23958629896534772</v>
      </c>
      <c r="K79">
        <f t="shared" si="11"/>
        <v>0.22013995812922421</v>
      </c>
      <c r="L79">
        <f t="shared" si="12"/>
        <v>2.7501278948975621E-2</v>
      </c>
      <c r="P79">
        <f>J79/K81</f>
        <v>2.8446168458669974E-2</v>
      </c>
      <c r="Q79">
        <f t="shared" si="13"/>
        <v>2.6137297334912227E-2</v>
      </c>
      <c r="R79">
        <f t="shared" si="14"/>
        <v>3.265236856989818E-3</v>
      </c>
    </row>
    <row r="80" spans="1:18" x14ac:dyDescent="0.3">
      <c r="A80" t="s">
        <v>87</v>
      </c>
      <c r="E80">
        <v>13.509934207766101</v>
      </c>
      <c r="G80">
        <v>4.5491446581602153</v>
      </c>
      <c r="H80">
        <f t="shared" si="8"/>
        <v>-8.9607895496058845</v>
      </c>
      <c r="I80">
        <f t="shared" si="9"/>
        <v>2.0069361729310072E-3</v>
      </c>
      <c r="J80">
        <f t="shared" si="10"/>
        <v>0.2006936172931007</v>
      </c>
      <c r="P80">
        <f>J80/K81</f>
        <v>2.3828426211154476E-2</v>
      </c>
    </row>
    <row r="81" spans="1:18" x14ac:dyDescent="0.3">
      <c r="A81" t="s">
        <v>88</v>
      </c>
      <c r="D81" t="s">
        <v>127</v>
      </c>
      <c r="E81">
        <v>8.1384665743903106</v>
      </c>
      <c r="G81">
        <v>4.5491446581602153</v>
      </c>
      <c r="H81">
        <f t="shared" si="8"/>
        <v>-3.5893219162300953</v>
      </c>
      <c r="I81">
        <f t="shared" si="9"/>
        <v>8.3081903685136585E-2</v>
      </c>
      <c r="J81">
        <f t="shared" si="10"/>
        <v>8.3081903685136584</v>
      </c>
      <c r="K81">
        <f t="shared" si="11"/>
        <v>8.4224453396402961</v>
      </c>
      <c r="L81">
        <f t="shared" si="12"/>
        <v>0.16158092973583732</v>
      </c>
    </row>
    <row r="82" spans="1:18" x14ac:dyDescent="0.3">
      <c r="A82" t="s">
        <v>89</v>
      </c>
      <c r="E82">
        <v>8.0993223149980196</v>
      </c>
      <c r="G82">
        <v>4.5491446581602153</v>
      </c>
      <c r="H82">
        <f t="shared" si="8"/>
        <v>-3.5501776568378043</v>
      </c>
      <c r="I82">
        <f t="shared" si="9"/>
        <v>8.5367003107669329E-2</v>
      </c>
      <c r="J82">
        <f t="shared" si="10"/>
        <v>8.5367003107669337</v>
      </c>
    </row>
    <row r="83" spans="1:18" x14ac:dyDescent="0.3">
      <c r="A83" t="s">
        <v>90</v>
      </c>
      <c r="D83" t="s">
        <v>128</v>
      </c>
      <c r="E83">
        <v>16.9806361438918</v>
      </c>
      <c r="G83">
        <v>4.5491446581602153</v>
      </c>
      <c r="H83">
        <f t="shared" si="8"/>
        <v>-12.431491485731584</v>
      </c>
      <c r="I83">
        <f t="shared" si="9"/>
        <v>1.8102900815502589E-4</v>
      </c>
      <c r="J83">
        <f t="shared" si="10"/>
        <v>1.8102900815502591E-2</v>
      </c>
      <c r="K83">
        <f t="shared" si="11"/>
        <v>1.9360788608750928E-2</v>
      </c>
      <c r="L83">
        <f t="shared" si="12"/>
        <v>1.7789219771553605E-3</v>
      </c>
      <c r="P83">
        <f>J83/K81</f>
        <v>2.1493640012480893E-3</v>
      </c>
      <c r="Q83">
        <f t="shared" si="13"/>
        <v>2.2987134766703967E-3</v>
      </c>
      <c r="R83">
        <f t="shared" si="14"/>
        <v>2.112120536755344E-4</v>
      </c>
    </row>
    <row r="84" spans="1:18" x14ac:dyDescent="0.3">
      <c r="A84" t="s">
        <v>91</v>
      </c>
      <c r="E84">
        <v>16.792905314584701</v>
      </c>
      <c r="G84">
        <v>4.5491446581602153</v>
      </c>
      <c r="H84">
        <f t="shared" si="8"/>
        <v>-12.243760656424485</v>
      </c>
      <c r="I84">
        <f t="shared" si="9"/>
        <v>2.0618676401999261E-4</v>
      </c>
      <c r="J84">
        <f t="shared" si="10"/>
        <v>2.0618676401999263E-2</v>
      </c>
      <c r="P84">
        <f>J84/K81</f>
        <v>2.4480629520927041E-3</v>
      </c>
    </row>
    <row r="85" spans="1:18" x14ac:dyDescent="0.3">
      <c r="A85" t="s">
        <v>92</v>
      </c>
      <c r="D85" t="s">
        <v>129</v>
      </c>
      <c r="E85">
        <v>18.8708269339994</v>
      </c>
      <c r="G85">
        <v>4.5491446581602153</v>
      </c>
      <c r="H85">
        <f t="shared" si="8"/>
        <v>-14.321682275839184</v>
      </c>
      <c r="I85">
        <f t="shared" si="9"/>
        <v>4.8836445473494408E-5</v>
      </c>
      <c r="J85">
        <f t="shared" si="10"/>
        <v>4.8836445473494404E-3</v>
      </c>
      <c r="K85">
        <f t="shared" si="11"/>
        <v>5.5878707405920755E-3</v>
      </c>
      <c r="L85">
        <f t="shared" si="12"/>
        <v>9.9592623346210995E-4</v>
      </c>
    </row>
    <row r="86" spans="1:18" x14ac:dyDescent="0.3">
      <c r="A86" t="s">
        <v>93</v>
      </c>
      <c r="E86">
        <v>18.505244236019301</v>
      </c>
      <c r="G86">
        <v>4.5491446581602153</v>
      </c>
      <c r="H86">
        <f t="shared" si="8"/>
        <v>-13.956099577859085</v>
      </c>
      <c r="I86">
        <f t="shared" si="9"/>
        <v>6.2920969338347099E-5</v>
      </c>
      <c r="J86">
        <f t="shared" si="10"/>
        <v>6.2920969338347097E-3</v>
      </c>
    </row>
    <row r="87" spans="1:18" x14ac:dyDescent="0.3">
      <c r="A87" t="s">
        <v>94</v>
      </c>
      <c r="C87" t="s">
        <v>152</v>
      </c>
      <c r="D87" t="s">
        <v>126</v>
      </c>
      <c r="E87">
        <v>12.7137681666151</v>
      </c>
      <c r="G87">
        <v>4.1058461074396746</v>
      </c>
      <c r="H87">
        <f t="shared" si="8"/>
        <v>-8.6079220591754257</v>
      </c>
      <c r="I87">
        <f t="shared" si="9"/>
        <v>2.563051070341891E-3</v>
      </c>
      <c r="J87">
        <f t="shared" si="10"/>
        <v>0.25630510703418907</v>
      </c>
      <c r="K87">
        <f t="shared" si="11"/>
        <v>0.24978189925409766</v>
      </c>
      <c r="L87">
        <f t="shared" si="12"/>
        <v>9.2252089127829642E-3</v>
      </c>
      <c r="P87">
        <f>J87/K89</f>
        <v>3.9089400161072506E-2</v>
      </c>
      <c r="Q87">
        <f t="shared" si="13"/>
        <v>3.8094537896327225E-2</v>
      </c>
      <c r="R87">
        <f t="shared" si="14"/>
        <v>1.4069477074959882E-3</v>
      </c>
    </row>
    <row r="88" spans="1:18" x14ac:dyDescent="0.3">
      <c r="A88" t="s">
        <v>95</v>
      </c>
      <c r="E88">
        <v>12.789139039623899</v>
      </c>
      <c r="G88">
        <v>4.1058461074396746</v>
      </c>
      <c r="H88">
        <f t="shared" si="8"/>
        <v>-8.6832929321842247</v>
      </c>
      <c r="I88">
        <f t="shared" si="9"/>
        <v>2.4325869147400624E-3</v>
      </c>
      <c r="J88">
        <f t="shared" si="10"/>
        <v>0.24325869147400625</v>
      </c>
      <c r="P88">
        <f>J88/K89</f>
        <v>3.7099675631581945E-2</v>
      </c>
    </row>
    <row r="89" spans="1:18" x14ac:dyDescent="0.3">
      <c r="A89" t="s">
        <v>96</v>
      </c>
      <c r="D89" t="s">
        <v>127</v>
      </c>
      <c r="E89">
        <v>7.97318163391484</v>
      </c>
      <c r="G89">
        <v>4.1058461074396746</v>
      </c>
      <c r="H89">
        <f t="shared" si="8"/>
        <v>-3.8673355264751654</v>
      </c>
      <c r="I89">
        <f t="shared" si="9"/>
        <v>6.851978683945216E-2</v>
      </c>
      <c r="J89">
        <f t="shared" si="10"/>
        <v>6.8519786839452159</v>
      </c>
      <c r="K89">
        <f t="shared" si="11"/>
        <v>6.5568953726087766</v>
      </c>
      <c r="L89">
        <f t="shared" si="12"/>
        <v>0.41731082092195426</v>
      </c>
    </row>
    <row r="90" spans="1:18" x14ac:dyDescent="0.3">
      <c r="A90" t="s">
        <v>97</v>
      </c>
      <c r="E90">
        <v>8.1031220883767894</v>
      </c>
      <c r="G90">
        <v>4.1058461074396746</v>
      </c>
      <c r="H90">
        <f t="shared" si="8"/>
        <v>-3.9972759809371148</v>
      </c>
      <c r="I90">
        <f t="shared" si="9"/>
        <v>6.2618120612723385E-2</v>
      </c>
      <c r="J90">
        <f t="shared" si="10"/>
        <v>6.2618120612723382</v>
      </c>
    </row>
    <row r="91" spans="1:18" x14ac:dyDescent="0.3">
      <c r="A91" t="s">
        <v>98</v>
      </c>
      <c r="D91" t="s">
        <v>128</v>
      </c>
      <c r="E91">
        <v>16.422153632552199</v>
      </c>
      <c r="G91">
        <v>4.1058461074396746</v>
      </c>
      <c r="H91">
        <f t="shared" si="8"/>
        <v>-12.316307525112524</v>
      </c>
      <c r="I91">
        <f t="shared" si="9"/>
        <v>1.9607489861445931E-4</v>
      </c>
      <c r="J91">
        <f t="shared" si="10"/>
        <v>1.9607489861445931E-2</v>
      </c>
      <c r="K91">
        <f t="shared" si="11"/>
        <v>1.9062511080631013E-2</v>
      </c>
      <c r="L91">
        <f t="shared" si="12"/>
        <v>7.7071638303400844E-4</v>
      </c>
      <c r="P91">
        <f>J91/K89</f>
        <v>2.9903618629261038E-3</v>
      </c>
      <c r="Q91">
        <f t="shared" si="13"/>
        <v>2.9072464935560897E-3</v>
      </c>
      <c r="R91">
        <f t="shared" si="14"/>
        <v>1.1754288260472357E-4</v>
      </c>
    </row>
    <row r="92" spans="1:18" x14ac:dyDescent="0.3">
      <c r="A92" t="s">
        <v>99</v>
      </c>
      <c r="E92">
        <v>16.504666633316699</v>
      </c>
      <c r="G92">
        <v>4.1058461074396746</v>
      </c>
      <c r="H92">
        <f t="shared" si="8"/>
        <v>-12.398820525877024</v>
      </c>
      <c r="I92">
        <f t="shared" si="9"/>
        <v>1.8517532299816097E-4</v>
      </c>
      <c r="J92">
        <f t="shared" si="10"/>
        <v>1.8517532299816099E-2</v>
      </c>
      <c r="P92">
        <f>J92/K89</f>
        <v>2.8241311241860752E-3</v>
      </c>
    </row>
    <row r="93" spans="1:18" x14ac:dyDescent="0.3">
      <c r="A93" t="s">
        <v>100</v>
      </c>
      <c r="D93" t="s">
        <v>129</v>
      </c>
      <c r="E93">
        <v>18.7923824042687</v>
      </c>
      <c r="G93">
        <v>4.1058461074396746</v>
      </c>
      <c r="H93">
        <f t="shared" si="8"/>
        <v>-14.686536296829026</v>
      </c>
      <c r="I93">
        <f t="shared" si="9"/>
        <v>3.7923817000842673E-5</v>
      </c>
      <c r="J93">
        <f t="shared" si="10"/>
        <v>3.7923817000842675E-3</v>
      </c>
      <c r="K93">
        <f t="shared" si="11"/>
        <v>3.7923817000842675E-3</v>
      </c>
      <c r="L93">
        <f t="shared" si="12"/>
        <v>0</v>
      </c>
    </row>
    <row r="94" spans="1:18" x14ac:dyDescent="0.3">
      <c r="E94">
        <v>18.7923824042687</v>
      </c>
      <c r="G94">
        <v>4.1058461074396746</v>
      </c>
      <c r="H94">
        <f t="shared" si="8"/>
        <v>-14.686536296829026</v>
      </c>
      <c r="I94">
        <f t="shared" si="9"/>
        <v>3.7923817000842673E-5</v>
      </c>
      <c r="J94">
        <f t="shared" si="10"/>
        <v>3.7923817000842675E-3</v>
      </c>
    </row>
    <row r="95" spans="1:18" x14ac:dyDescent="0.3">
      <c r="A95" t="s">
        <v>101</v>
      </c>
      <c r="C95" t="s">
        <v>126</v>
      </c>
      <c r="D95" t="s">
        <v>126</v>
      </c>
      <c r="E95">
        <v>14.1396063271104</v>
      </c>
      <c r="G95">
        <v>4.4058080705638396</v>
      </c>
      <c r="H95">
        <f t="shared" si="8"/>
        <v>-9.7337982565465602</v>
      </c>
      <c r="I95">
        <f t="shared" si="9"/>
        <v>1.1744505971068222E-3</v>
      </c>
      <c r="J95">
        <f t="shared" si="10"/>
        <v>0.11744505971068221</v>
      </c>
      <c r="K95">
        <f t="shared" si="11"/>
        <v>0.12067096932921265</v>
      </c>
      <c r="L95">
        <f t="shared" si="12"/>
        <v>4.5621251335155478E-3</v>
      </c>
      <c r="P95">
        <f>J95/K97</f>
        <v>1.4107621637088601E-2</v>
      </c>
      <c r="Q95">
        <f t="shared" si="13"/>
        <v>1.4495121225796569E-2</v>
      </c>
      <c r="R95">
        <f t="shared" si="14"/>
        <v>5.4800717376480483E-4</v>
      </c>
    </row>
    <row r="96" spans="1:18" x14ac:dyDescent="0.3">
      <c r="A96" t="s">
        <v>102</v>
      </c>
      <c r="E96">
        <v>14.062452509824301</v>
      </c>
      <c r="G96">
        <v>4.4058080705638396</v>
      </c>
      <c r="H96">
        <f t="shared" si="8"/>
        <v>-9.6566444392604609</v>
      </c>
      <c r="I96">
        <f t="shared" si="9"/>
        <v>1.2389687894774307E-3</v>
      </c>
      <c r="J96">
        <f t="shared" si="10"/>
        <v>0.12389687894774307</v>
      </c>
      <c r="P96">
        <f>J96/K97</f>
        <v>1.4882620814504538E-2</v>
      </c>
    </row>
    <row r="97" spans="1:18" x14ac:dyDescent="0.3">
      <c r="A97" t="s">
        <v>103</v>
      </c>
      <c r="D97" t="s">
        <v>127</v>
      </c>
      <c r="E97">
        <v>8.0132308624760409</v>
      </c>
      <c r="G97">
        <v>4.4058080705638396</v>
      </c>
      <c r="H97">
        <f t="shared" si="8"/>
        <v>-3.6074227919122013</v>
      </c>
      <c r="I97">
        <f t="shared" si="9"/>
        <v>8.2046022652452186E-2</v>
      </c>
      <c r="J97">
        <f t="shared" si="10"/>
        <v>8.2046022652452191</v>
      </c>
      <c r="K97">
        <f t="shared" si="11"/>
        <v>8.3249368838984132</v>
      </c>
      <c r="L97">
        <f t="shared" si="12"/>
        <v>0.17017884972234287</v>
      </c>
    </row>
    <row r="98" spans="1:18" x14ac:dyDescent="0.3">
      <c r="A98" t="s">
        <v>104</v>
      </c>
      <c r="E98">
        <v>7.97152045612913</v>
      </c>
      <c r="G98">
        <v>4.4058080705638396</v>
      </c>
      <c r="H98">
        <f t="shared" si="8"/>
        <v>-3.5657123855652904</v>
      </c>
      <c r="I98">
        <f t="shared" si="9"/>
        <v>8.4452715025516087E-2</v>
      </c>
      <c r="J98">
        <f t="shared" si="10"/>
        <v>8.4452715025516092</v>
      </c>
    </row>
    <row r="99" spans="1:18" x14ac:dyDescent="0.3">
      <c r="A99" t="s">
        <v>105</v>
      </c>
      <c r="D99" t="s">
        <v>128</v>
      </c>
      <c r="E99">
        <v>16.710464042454099</v>
      </c>
      <c r="G99">
        <v>4.4058080705638396</v>
      </c>
      <c r="H99">
        <f t="shared" si="8"/>
        <v>-12.304655971890259</v>
      </c>
      <c r="I99">
        <f t="shared" si="9"/>
        <v>1.976648586097984E-4</v>
      </c>
      <c r="J99">
        <f t="shared" si="10"/>
        <v>1.976648586097984E-2</v>
      </c>
      <c r="K99">
        <f t="shared" si="11"/>
        <v>2.0746855312109232E-2</v>
      </c>
      <c r="L99">
        <f t="shared" si="12"/>
        <v>1.3864517739234541E-3</v>
      </c>
      <c r="P99">
        <f>J99/K97</f>
        <v>2.3743706572972312E-3</v>
      </c>
      <c r="Q99">
        <f t="shared" si="13"/>
        <v>2.4921336463507053E-3</v>
      </c>
      <c r="R99">
        <f t="shared" si="14"/>
        <v>1.665420162650177E-4</v>
      </c>
    </row>
    <row r="100" spans="1:18" x14ac:dyDescent="0.3">
      <c r="A100" t="s">
        <v>106</v>
      </c>
      <c r="E100">
        <v>16.574016540481701</v>
      </c>
      <c r="G100">
        <v>4.4058080705638396</v>
      </c>
      <c r="H100">
        <f t="shared" si="8"/>
        <v>-12.168208469917861</v>
      </c>
      <c r="I100">
        <f t="shared" si="9"/>
        <v>2.1727224763238627E-4</v>
      </c>
      <c r="J100">
        <f t="shared" si="10"/>
        <v>2.1727224763238625E-2</v>
      </c>
      <c r="P100">
        <f>J100/K97</f>
        <v>2.6098966354041798E-3</v>
      </c>
    </row>
    <row r="101" spans="1:18" x14ac:dyDescent="0.3">
      <c r="A101" t="s">
        <v>107</v>
      </c>
      <c r="D101" t="s">
        <v>129</v>
      </c>
      <c r="E101">
        <v>19.183638447771902</v>
      </c>
      <c r="G101">
        <v>4.4058080705638396</v>
      </c>
      <c r="H101">
        <f t="shared" si="8"/>
        <v>-14.777830377208062</v>
      </c>
      <c r="I101">
        <f t="shared" si="9"/>
        <v>3.5598343191464939E-5</v>
      </c>
      <c r="J101">
        <f t="shared" si="10"/>
        <v>3.559834319146494E-3</v>
      </c>
      <c r="K101">
        <f t="shared" si="11"/>
        <v>3.559834319146494E-3</v>
      </c>
      <c r="L101">
        <f t="shared" si="12"/>
        <v>0</v>
      </c>
    </row>
    <row r="102" spans="1:18" x14ac:dyDescent="0.3">
      <c r="E102">
        <v>19.183638447771902</v>
      </c>
      <c r="G102">
        <v>4.4058080705638396</v>
      </c>
      <c r="H102">
        <f t="shared" si="8"/>
        <v>-14.777830377208062</v>
      </c>
      <c r="I102">
        <f t="shared" si="9"/>
        <v>3.5598343191464939E-5</v>
      </c>
      <c r="J102">
        <f t="shared" si="10"/>
        <v>3.559834319146494E-3</v>
      </c>
    </row>
    <row r="103" spans="1:18" x14ac:dyDescent="0.3">
      <c r="A103" t="s">
        <v>108</v>
      </c>
      <c r="C103" t="s">
        <v>153</v>
      </c>
      <c r="D103" t="s">
        <v>126</v>
      </c>
      <c r="E103">
        <v>12.9787545190537</v>
      </c>
      <c r="G103">
        <v>4.44444537270219</v>
      </c>
      <c r="H103">
        <f t="shared" si="8"/>
        <v>-8.5343091463515108</v>
      </c>
      <c r="I103">
        <f t="shared" si="9"/>
        <v>2.6972236229452829E-3</v>
      </c>
      <c r="J103">
        <f t="shared" si="10"/>
        <v>0.26972236229452828</v>
      </c>
      <c r="K103">
        <f t="shared" si="11"/>
        <v>0.28032762134251099</v>
      </c>
      <c r="L103">
        <f t="shared" si="12"/>
        <v>1.4998101178137083E-2</v>
      </c>
      <c r="P103">
        <f>J103/K105</f>
        <v>3.3888779984416702E-2</v>
      </c>
      <c r="Q103">
        <f t="shared" si="13"/>
        <v>3.5221258639495281E-2</v>
      </c>
      <c r="R103">
        <f t="shared" si="14"/>
        <v>1.8844093855847838E-3</v>
      </c>
    </row>
    <row r="104" spans="1:18" x14ac:dyDescent="0.3">
      <c r="A104" t="s">
        <v>109</v>
      </c>
      <c r="E104">
        <v>12.8695433025017</v>
      </c>
      <c r="G104">
        <v>4.44444537270219</v>
      </c>
      <c r="H104">
        <f t="shared" si="8"/>
        <v>-8.4250979297995094</v>
      </c>
      <c r="I104">
        <f t="shared" si="9"/>
        <v>2.9093288039049362E-3</v>
      </c>
      <c r="J104">
        <f t="shared" si="10"/>
        <v>0.29093288039049364</v>
      </c>
      <c r="P104">
        <f>J104/K105</f>
        <v>3.6553737294573854E-2</v>
      </c>
    </row>
    <row r="105" spans="1:18" x14ac:dyDescent="0.3">
      <c r="A105" t="s">
        <v>110</v>
      </c>
      <c r="D105" t="s">
        <v>127</v>
      </c>
      <c r="E105">
        <v>8.0174708959143199</v>
      </c>
      <c r="G105">
        <v>4.44444537270219</v>
      </c>
      <c r="H105">
        <f t="shared" si="8"/>
        <v>-3.57302552321213</v>
      </c>
      <c r="I105">
        <f t="shared" si="9"/>
        <v>8.402570059393949E-2</v>
      </c>
      <c r="J105">
        <f t="shared" si="10"/>
        <v>8.4025700593939483</v>
      </c>
      <c r="K105">
        <f t="shared" si="11"/>
        <v>7.9590461037120974</v>
      </c>
      <c r="L105">
        <f t="shared" si="12"/>
        <v>0.6272375933626364</v>
      </c>
    </row>
    <row r="106" spans="1:18" x14ac:dyDescent="0.3">
      <c r="A106" t="s">
        <v>111</v>
      </c>
      <c r="E106">
        <v>8.1784282222467706</v>
      </c>
      <c r="G106">
        <v>4.44444537270219</v>
      </c>
      <c r="H106">
        <f t="shared" si="8"/>
        <v>-3.7339828495445806</v>
      </c>
      <c r="I106">
        <f t="shared" si="9"/>
        <v>7.5155221480302473E-2</v>
      </c>
      <c r="J106">
        <f t="shared" si="10"/>
        <v>7.5155221480302474</v>
      </c>
    </row>
    <row r="107" spans="1:18" x14ac:dyDescent="0.3">
      <c r="A107" t="s">
        <v>112</v>
      </c>
      <c r="D107" t="s">
        <v>128</v>
      </c>
      <c r="E107">
        <v>17.047488777415101</v>
      </c>
      <c r="G107">
        <v>4.44444537270219</v>
      </c>
      <c r="H107">
        <f t="shared" si="8"/>
        <v>-12.60304340471291</v>
      </c>
      <c r="I107">
        <f t="shared" si="9"/>
        <v>1.6073331379361751E-4</v>
      </c>
      <c r="J107">
        <f t="shared" si="10"/>
        <v>1.607333137936175E-2</v>
      </c>
      <c r="K107">
        <f t="shared" si="11"/>
        <v>1.6348624704643266E-2</v>
      </c>
      <c r="L107">
        <f t="shared" si="12"/>
        <v>3.8932355424390849E-4</v>
      </c>
      <c r="P107">
        <f>J107/K105</f>
        <v>2.0195047459098336E-3</v>
      </c>
      <c r="Q107">
        <f t="shared" si="13"/>
        <v>2.0540934794960252E-3</v>
      </c>
      <c r="R107">
        <f t="shared" si="14"/>
        <v>4.8915856142902369E-5</v>
      </c>
    </row>
    <row r="108" spans="1:18" x14ac:dyDescent="0.3">
      <c r="A108" t="s">
        <v>113</v>
      </c>
      <c r="E108">
        <v>16.998897306594699</v>
      </c>
      <c r="G108">
        <v>4.44444537270219</v>
      </c>
      <c r="H108">
        <f t="shared" si="8"/>
        <v>-12.554451933892508</v>
      </c>
      <c r="I108">
        <f t="shared" si="9"/>
        <v>1.6623918029924783E-4</v>
      </c>
      <c r="J108">
        <f t="shared" si="10"/>
        <v>1.6623918029924783E-2</v>
      </c>
      <c r="P108">
        <f>J108/K105</f>
        <v>2.0886822130822174E-3</v>
      </c>
    </row>
    <row r="109" spans="1:18" x14ac:dyDescent="0.3">
      <c r="A109" t="s">
        <v>114</v>
      </c>
      <c r="D109" t="s">
        <v>129</v>
      </c>
      <c r="E109">
        <v>19.237674050877001</v>
      </c>
      <c r="G109">
        <v>4.44444537270219</v>
      </c>
      <c r="H109">
        <f t="shared" si="8"/>
        <v>-14.79322867817481</v>
      </c>
      <c r="I109">
        <f t="shared" si="9"/>
        <v>3.5220412260994451E-5</v>
      </c>
      <c r="J109">
        <f t="shared" si="10"/>
        <v>3.5220412260994452E-3</v>
      </c>
      <c r="K109">
        <f t="shared" si="11"/>
        <v>3.5220412260994452E-3</v>
      </c>
      <c r="L109">
        <f t="shared" si="12"/>
        <v>0</v>
      </c>
    </row>
    <row r="110" spans="1:18" x14ac:dyDescent="0.3">
      <c r="E110">
        <v>19.237674050877001</v>
      </c>
      <c r="G110">
        <v>4.44444537270219</v>
      </c>
      <c r="H110">
        <f t="shared" si="8"/>
        <v>-14.79322867817481</v>
      </c>
      <c r="I110">
        <f t="shared" si="9"/>
        <v>3.5220412260994451E-5</v>
      </c>
      <c r="J110">
        <f t="shared" si="10"/>
        <v>3.5220412260994452E-3</v>
      </c>
    </row>
    <row r="111" spans="1:18" x14ac:dyDescent="0.3">
      <c r="A111" t="s">
        <v>115</v>
      </c>
      <c r="C111" t="s">
        <v>130</v>
      </c>
      <c r="D111" t="s">
        <v>125</v>
      </c>
      <c r="E111">
        <v>4.2796672105098299</v>
      </c>
      <c r="F111">
        <f>AVERAGE(E111:E112)</f>
        <v>4.2323420809920353</v>
      </c>
    </row>
    <row r="112" spans="1:18" x14ac:dyDescent="0.3">
      <c r="A112" t="s">
        <v>116</v>
      </c>
      <c r="E112">
        <v>4.1850169514742399</v>
      </c>
    </row>
    <row r="113" spans="1:12" x14ac:dyDescent="0.3">
      <c r="A113" t="s">
        <v>117</v>
      </c>
      <c r="D113" t="s">
        <v>154</v>
      </c>
      <c r="E113">
        <v>4.4272932002592604</v>
      </c>
      <c r="F113">
        <f t="shared" ref="F113:F115" si="15">AVERAGE(E113:E114)</f>
        <v>4.5491446581602153</v>
      </c>
    </row>
    <row r="114" spans="1:12" x14ac:dyDescent="0.3">
      <c r="A114" t="s">
        <v>118</v>
      </c>
      <c r="E114">
        <v>4.6709961160611702</v>
      </c>
    </row>
    <row r="115" spans="1:12" x14ac:dyDescent="0.3">
      <c r="A115" t="s">
        <v>119</v>
      </c>
      <c r="D115" t="s">
        <v>155</v>
      </c>
      <c r="E115">
        <v>4.0319574970222503</v>
      </c>
      <c r="F115">
        <f t="shared" si="15"/>
        <v>4.1058461074396746</v>
      </c>
    </row>
    <row r="116" spans="1:12" x14ac:dyDescent="0.3">
      <c r="A116" t="s">
        <v>120</v>
      </c>
      <c r="E116">
        <v>4.1797347178570998</v>
      </c>
    </row>
    <row r="117" spans="1:12" x14ac:dyDescent="0.3">
      <c r="A117" t="s">
        <v>121</v>
      </c>
      <c r="D117" t="s">
        <v>126</v>
      </c>
      <c r="E117">
        <v>4.4058080705638396</v>
      </c>
      <c r="F117">
        <v>4.4058080705638396</v>
      </c>
    </row>
    <row r="118" spans="1:12" x14ac:dyDescent="0.3">
      <c r="A118" t="s">
        <v>122</v>
      </c>
      <c r="D118" t="s">
        <v>156</v>
      </c>
      <c r="E118">
        <v>4.3211209658491301</v>
      </c>
      <c r="F118">
        <f>AVERAGE(E118:E119)</f>
        <v>4.44444537270219</v>
      </c>
    </row>
    <row r="119" spans="1:12" x14ac:dyDescent="0.3">
      <c r="A119" t="s">
        <v>123</v>
      </c>
      <c r="E119">
        <v>4.5677697795552499</v>
      </c>
    </row>
    <row r="122" spans="1:12" x14ac:dyDescent="0.3">
      <c r="E122" t="s">
        <v>150</v>
      </c>
      <c r="F122" t="s">
        <v>141</v>
      </c>
    </row>
    <row r="123" spans="1:12" x14ac:dyDescent="0.3">
      <c r="B123" t="s">
        <v>124</v>
      </c>
      <c r="C123" t="s">
        <v>142</v>
      </c>
      <c r="D123" t="s">
        <v>125</v>
      </c>
      <c r="E123">
        <v>3.0454513959750323E-2</v>
      </c>
      <c r="F123">
        <v>8.9942892293269682E-4</v>
      </c>
      <c r="I123" t="s">
        <v>143</v>
      </c>
      <c r="J123" t="s">
        <v>125</v>
      </c>
      <c r="K123">
        <v>2.1481665683053958E-3</v>
      </c>
      <c r="L123">
        <v>1.8533043343311621E-4</v>
      </c>
    </row>
    <row r="125" spans="1:12" x14ac:dyDescent="0.3">
      <c r="D125" t="s">
        <v>151</v>
      </c>
      <c r="E125">
        <v>2.6619498829535966E-2</v>
      </c>
      <c r="F125">
        <v>8.4122979148480877E-4</v>
      </c>
      <c r="J125" t="s">
        <v>151</v>
      </c>
      <c r="K125">
        <v>1.7688982191135622E-3</v>
      </c>
      <c r="L125">
        <v>8.7780020682415527E-5</v>
      </c>
    </row>
    <row r="127" spans="1:12" x14ac:dyDescent="0.3">
      <c r="D127" t="s">
        <v>152</v>
      </c>
      <c r="E127">
        <v>3.9787513566085037E-2</v>
      </c>
      <c r="F127">
        <v>2.6933753436924036E-3</v>
      </c>
      <c r="J127" t="s">
        <v>152</v>
      </c>
      <c r="K127">
        <v>2.8391861065896638E-3</v>
      </c>
      <c r="L127">
        <v>1.2189292680702063E-5</v>
      </c>
    </row>
    <row r="129" spans="4:29" x14ac:dyDescent="0.3">
      <c r="D129" t="s">
        <v>126</v>
      </c>
      <c r="E129">
        <v>1.3936869699740489E-2</v>
      </c>
      <c r="F129">
        <v>6.9459460200636423E-4</v>
      </c>
      <c r="J129" t="s">
        <v>126</v>
      </c>
      <c r="K129">
        <v>2.5086194950315189E-3</v>
      </c>
      <c r="L129">
        <v>4.2578472920264866E-7</v>
      </c>
    </row>
    <row r="131" spans="4:29" x14ac:dyDescent="0.3">
      <c r="D131" t="s">
        <v>153</v>
      </c>
      <c r="E131">
        <v>3.5433176629014504E-2</v>
      </c>
      <c r="F131">
        <v>1.88035254566962E-3</v>
      </c>
      <c r="J131" t="s">
        <v>153</v>
      </c>
      <c r="K131">
        <v>2.0400140416182177E-3</v>
      </c>
      <c r="L131">
        <v>1.6816836536411321E-4</v>
      </c>
    </row>
    <row r="142" spans="4:29" x14ac:dyDescent="0.3">
      <c r="X142" t="s">
        <v>157</v>
      </c>
      <c r="AB142" t="s">
        <v>158</v>
      </c>
      <c r="AC142" t="s">
        <v>158</v>
      </c>
    </row>
    <row r="143" spans="4:29" x14ac:dyDescent="0.3">
      <c r="X143" t="s">
        <v>125</v>
      </c>
      <c r="Y143">
        <v>2.5470125347276653E-3</v>
      </c>
      <c r="Z143">
        <v>9.0301037416654154E-5</v>
      </c>
      <c r="AB143">
        <f>Y143*10</f>
        <v>2.5470125347276655E-2</v>
      </c>
      <c r="AC143">
        <f>Z143*10</f>
        <v>9.030103741665416E-4</v>
      </c>
    </row>
    <row r="144" spans="4:29" x14ac:dyDescent="0.3">
      <c r="X144" t="s">
        <v>151</v>
      </c>
      <c r="Y144">
        <v>1.707590992094559E-3</v>
      </c>
      <c r="Z144">
        <v>1.0785087606549038E-6</v>
      </c>
      <c r="AB144">
        <f t="shared" ref="AB144:AC147" si="16">Y144*10</f>
        <v>1.7075909920945591E-2</v>
      </c>
      <c r="AC144">
        <f t="shared" si="16"/>
        <v>1.0785087606549039E-5</v>
      </c>
    </row>
    <row r="145" spans="2:29" x14ac:dyDescent="0.3">
      <c r="B145" t="s">
        <v>131</v>
      </c>
      <c r="C145" t="s">
        <v>142</v>
      </c>
      <c r="D145" t="s">
        <v>125</v>
      </c>
      <c r="E145">
        <v>3.4051047817817662E-2</v>
      </c>
      <c r="F145">
        <v>2.320842822315814E-3</v>
      </c>
      <c r="I145" t="s">
        <v>143</v>
      </c>
      <c r="J145" t="s">
        <v>125</v>
      </c>
      <c r="K145">
        <v>2.3862906992976186E-3</v>
      </c>
      <c r="L145">
        <v>3.1759603685132252E-4</v>
      </c>
      <c r="X145" t="s">
        <v>153</v>
      </c>
      <c r="Y145">
        <v>2.108956078741688E-3</v>
      </c>
      <c r="Z145">
        <v>7.0669601446472389E-5</v>
      </c>
      <c r="AB145">
        <f t="shared" si="16"/>
        <v>2.1089560787416882E-2</v>
      </c>
      <c r="AC145">
        <f t="shared" si="16"/>
        <v>7.0669601446472384E-4</v>
      </c>
    </row>
    <row r="146" spans="2:29" x14ac:dyDescent="0.3">
      <c r="X146" t="s">
        <v>152</v>
      </c>
      <c r="Y146">
        <v>2.8391861065896638E-3</v>
      </c>
      <c r="Z146">
        <v>1.2189292680702063E-5</v>
      </c>
      <c r="AB146">
        <f t="shared" si="16"/>
        <v>2.839186106589664E-2</v>
      </c>
      <c r="AC146">
        <f t="shared" si="16"/>
        <v>1.2189292680702063E-4</v>
      </c>
    </row>
    <row r="147" spans="2:29" x14ac:dyDescent="0.3">
      <c r="D147" t="s">
        <v>151</v>
      </c>
      <c r="E147">
        <v>2.6137297334912227E-2</v>
      </c>
      <c r="F147">
        <v>3.265236856989818E-3</v>
      </c>
      <c r="J147" t="s">
        <v>151</v>
      </c>
      <c r="K147">
        <v>2.2987134766703967E-3</v>
      </c>
      <c r="L147">
        <v>2.112120536755344E-4</v>
      </c>
      <c r="X147" t="s">
        <v>126</v>
      </c>
      <c r="Y147">
        <v>2.5086194950315189E-3</v>
      </c>
      <c r="Z147">
        <v>4.2578472920264866E-7</v>
      </c>
      <c r="AB147">
        <f t="shared" si="16"/>
        <v>2.508619495031519E-2</v>
      </c>
      <c r="AC147">
        <f t="shared" si="16"/>
        <v>4.2578472920264869E-6</v>
      </c>
    </row>
    <row r="149" spans="2:29" x14ac:dyDescent="0.3">
      <c r="D149" t="s">
        <v>152</v>
      </c>
      <c r="E149">
        <v>3.8094537896327225E-2</v>
      </c>
      <c r="F149">
        <v>1.4069477074959882E-3</v>
      </c>
      <c r="J149" t="s">
        <v>152</v>
      </c>
      <c r="K149">
        <v>2.9072464935560897E-3</v>
      </c>
      <c r="L149">
        <v>1.1754288260472357E-4</v>
      </c>
    </row>
    <row r="151" spans="2:29" x14ac:dyDescent="0.3">
      <c r="D151" t="s">
        <v>126</v>
      </c>
      <c r="E151">
        <v>1.4495121225796569E-2</v>
      </c>
      <c r="F151">
        <v>5.4800717376480483E-4</v>
      </c>
      <c r="J151" t="s">
        <v>126</v>
      </c>
      <c r="K151">
        <v>2.4921336463507053E-3</v>
      </c>
      <c r="L151">
        <v>1.665420162650177E-4</v>
      </c>
    </row>
    <row r="153" spans="2:29" x14ac:dyDescent="0.3">
      <c r="D153" t="s">
        <v>153</v>
      </c>
      <c r="E153">
        <v>3.5221258639495281E-2</v>
      </c>
      <c r="F153">
        <v>1.8844093855847838E-3</v>
      </c>
      <c r="J153" t="s">
        <v>153</v>
      </c>
      <c r="K153">
        <v>2.0540934794960252E-3</v>
      </c>
      <c r="L153">
        <v>4.8915856142902369E-5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32A5-51CD-4248-BBBE-972BB314527E}">
  <dimension ref="A3:R68"/>
  <sheetViews>
    <sheetView tabSelected="1" workbookViewId="0">
      <selection activeCell="H77" sqref="H77"/>
    </sheetView>
  </sheetViews>
  <sheetFormatPr defaultRowHeight="14.4" x14ac:dyDescent="0.3"/>
  <sheetData>
    <row r="3" spans="1:9" x14ac:dyDescent="0.3">
      <c r="A3" s="2" t="s">
        <v>159</v>
      </c>
      <c r="B3" s="2"/>
      <c r="C3" s="2"/>
      <c r="D3" s="2"/>
      <c r="E3" s="2"/>
      <c r="F3" s="2"/>
      <c r="G3" s="2"/>
      <c r="H3" s="2"/>
    </row>
    <row r="7" spans="1:9" x14ac:dyDescent="0.3">
      <c r="B7" t="s">
        <v>132</v>
      </c>
      <c r="C7" t="s">
        <v>160</v>
      </c>
      <c r="D7" t="s">
        <v>139</v>
      </c>
      <c r="G7" t="s">
        <v>132</v>
      </c>
      <c r="H7" t="s">
        <v>160</v>
      </c>
      <c r="I7" t="s">
        <v>139</v>
      </c>
    </row>
    <row r="9" spans="1:9" x14ac:dyDescent="0.3">
      <c r="B9">
        <v>5</v>
      </c>
      <c r="C9">
        <v>4</v>
      </c>
      <c r="D9">
        <v>7</v>
      </c>
      <c r="G9">
        <v>6</v>
      </c>
      <c r="H9">
        <v>3</v>
      </c>
      <c r="I9">
        <v>7</v>
      </c>
    </row>
    <row r="10" spans="1:9" x14ac:dyDescent="0.3">
      <c r="B10">
        <v>11</v>
      </c>
      <c r="C10">
        <v>7</v>
      </c>
      <c r="D10">
        <v>8</v>
      </c>
      <c r="G10">
        <v>10</v>
      </c>
      <c r="H10">
        <v>6</v>
      </c>
      <c r="I10">
        <v>6</v>
      </c>
    </row>
    <row r="11" spans="1:9" x14ac:dyDescent="0.3">
      <c r="B11">
        <v>6</v>
      </c>
      <c r="C11">
        <v>8</v>
      </c>
      <c r="D11">
        <v>8</v>
      </c>
      <c r="G11">
        <v>6</v>
      </c>
      <c r="H11">
        <v>2</v>
      </c>
      <c r="I11">
        <v>9</v>
      </c>
    </row>
    <row r="12" spans="1:9" x14ac:dyDescent="0.3">
      <c r="B12">
        <v>8</v>
      </c>
      <c r="C12">
        <v>7</v>
      </c>
      <c r="D12">
        <v>8</v>
      </c>
      <c r="G12">
        <v>8</v>
      </c>
      <c r="H12">
        <v>3</v>
      </c>
      <c r="I12">
        <v>7</v>
      </c>
    </row>
    <row r="13" spans="1:9" x14ac:dyDescent="0.3">
      <c r="B13">
        <v>8</v>
      </c>
      <c r="C13">
        <v>5</v>
      </c>
      <c r="D13">
        <v>8</v>
      </c>
      <c r="G13">
        <v>7</v>
      </c>
      <c r="H13">
        <v>3</v>
      </c>
      <c r="I13">
        <v>7</v>
      </c>
    </row>
    <row r="14" spans="1:9" x14ac:dyDescent="0.3">
      <c r="B14">
        <v>9</v>
      </c>
      <c r="C14">
        <v>4</v>
      </c>
      <c r="D14">
        <v>6</v>
      </c>
      <c r="G14">
        <v>8</v>
      </c>
      <c r="H14">
        <v>4</v>
      </c>
      <c r="I14">
        <v>8</v>
      </c>
    </row>
    <row r="15" spans="1:9" x14ac:dyDescent="0.3">
      <c r="B15">
        <v>10</v>
      </c>
      <c r="C15">
        <v>7</v>
      </c>
      <c r="D15">
        <v>5</v>
      </c>
      <c r="G15">
        <v>8</v>
      </c>
      <c r="H15">
        <v>4</v>
      </c>
      <c r="I15">
        <v>6</v>
      </c>
    </row>
    <row r="16" spans="1:9" x14ac:dyDescent="0.3">
      <c r="B16">
        <v>9</v>
      </c>
      <c r="C16">
        <v>3</v>
      </c>
      <c r="D16">
        <v>5</v>
      </c>
      <c r="G16">
        <v>8</v>
      </c>
      <c r="H16">
        <v>4</v>
      </c>
      <c r="I16">
        <v>6</v>
      </c>
    </row>
    <row r="17" spans="2:9" x14ac:dyDescent="0.3">
      <c r="B17">
        <v>7</v>
      </c>
      <c r="C17">
        <v>4</v>
      </c>
      <c r="D17">
        <v>3</v>
      </c>
      <c r="G17">
        <v>10</v>
      </c>
      <c r="H17">
        <v>5</v>
      </c>
      <c r="I17">
        <v>6</v>
      </c>
    </row>
    <row r="18" spans="2:9" x14ac:dyDescent="0.3">
      <c r="B18">
        <v>8</v>
      </c>
      <c r="C18">
        <v>5</v>
      </c>
      <c r="D18">
        <v>9</v>
      </c>
      <c r="G18">
        <v>9</v>
      </c>
      <c r="H18">
        <v>4</v>
      </c>
      <c r="I18">
        <v>9</v>
      </c>
    </row>
    <row r="19" spans="2:9" x14ac:dyDescent="0.3">
      <c r="B19">
        <v>5</v>
      </c>
      <c r="C19">
        <v>4</v>
      </c>
      <c r="D19">
        <v>8</v>
      </c>
      <c r="G19">
        <v>6</v>
      </c>
      <c r="H19">
        <v>5</v>
      </c>
      <c r="I19">
        <v>8</v>
      </c>
    </row>
    <row r="20" spans="2:9" x14ac:dyDescent="0.3">
      <c r="B20">
        <v>9</v>
      </c>
      <c r="C20">
        <v>5</v>
      </c>
      <c r="D20">
        <v>8</v>
      </c>
      <c r="G20">
        <v>10</v>
      </c>
      <c r="H20">
        <v>4</v>
      </c>
      <c r="I20">
        <v>8</v>
      </c>
    </row>
    <row r="21" spans="2:9" x14ac:dyDescent="0.3">
      <c r="B21">
        <v>6</v>
      </c>
      <c r="C21">
        <v>5</v>
      </c>
      <c r="D21">
        <v>9</v>
      </c>
      <c r="G21">
        <v>6</v>
      </c>
      <c r="H21">
        <v>4</v>
      </c>
      <c r="I21">
        <v>6</v>
      </c>
    </row>
    <row r="22" spans="2:9" x14ac:dyDescent="0.3">
      <c r="B22">
        <v>8</v>
      </c>
      <c r="C22">
        <v>4</v>
      </c>
      <c r="D22">
        <v>9</v>
      </c>
      <c r="G22">
        <v>8</v>
      </c>
      <c r="H22">
        <v>7</v>
      </c>
      <c r="I22">
        <v>4</v>
      </c>
    </row>
    <row r="23" spans="2:9" x14ac:dyDescent="0.3">
      <c r="B23">
        <v>7</v>
      </c>
      <c r="C23">
        <v>3</v>
      </c>
      <c r="D23">
        <v>8</v>
      </c>
      <c r="G23">
        <v>7</v>
      </c>
      <c r="H23">
        <v>5</v>
      </c>
      <c r="I23">
        <v>7</v>
      </c>
    </row>
    <row r="24" spans="2:9" x14ac:dyDescent="0.3">
      <c r="B24">
        <v>6</v>
      </c>
      <c r="C24">
        <v>5</v>
      </c>
      <c r="D24">
        <v>9</v>
      </c>
      <c r="G24">
        <v>8</v>
      </c>
      <c r="H24">
        <v>5</v>
      </c>
      <c r="I24">
        <v>7</v>
      </c>
    </row>
    <row r="25" spans="2:9" x14ac:dyDescent="0.3">
      <c r="B25">
        <v>10</v>
      </c>
      <c r="C25">
        <v>8</v>
      </c>
      <c r="D25">
        <v>8</v>
      </c>
      <c r="G25">
        <v>5</v>
      </c>
      <c r="H25">
        <v>4</v>
      </c>
      <c r="I25">
        <v>7</v>
      </c>
    </row>
    <row r="26" spans="2:9" x14ac:dyDescent="0.3">
      <c r="B26">
        <v>9</v>
      </c>
      <c r="C26">
        <v>4</v>
      </c>
      <c r="D26">
        <v>6</v>
      </c>
      <c r="G26">
        <v>8</v>
      </c>
      <c r="H26">
        <v>3</v>
      </c>
      <c r="I26">
        <v>8</v>
      </c>
    </row>
    <row r="27" spans="2:9" x14ac:dyDescent="0.3">
      <c r="B27">
        <v>8</v>
      </c>
      <c r="C27">
        <v>5</v>
      </c>
      <c r="D27">
        <v>8</v>
      </c>
      <c r="G27">
        <v>10</v>
      </c>
      <c r="H27">
        <v>5</v>
      </c>
      <c r="I27">
        <v>5</v>
      </c>
    </row>
    <row r="28" spans="2:9" x14ac:dyDescent="0.3">
      <c r="B28">
        <v>6</v>
      </c>
      <c r="C28">
        <v>4</v>
      </c>
      <c r="D28">
        <v>7</v>
      </c>
      <c r="G28">
        <v>9</v>
      </c>
      <c r="H28">
        <v>4</v>
      </c>
      <c r="I28">
        <v>6</v>
      </c>
    </row>
    <row r="29" spans="2:9" x14ac:dyDescent="0.3">
      <c r="B29">
        <v>10</v>
      </c>
      <c r="C29">
        <v>5</v>
      </c>
      <c r="D29">
        <v>6</v>
      </c>
      <c r="G29">
        <v>6</v>
      </c>
      <c r="H29">
        <v>3</v>
      </c>
      <c r="I29">
        <v>9</v>
      </c>
    </row>
    <row r="30" spans="2:9" x14ac:dyDescent="0.3">
      <c r="B30">
        <v>8</v>
      </c>
      <c r="C30">
        <v>4</v>
      </c>
      <c r="D30">
        <v>5</v>
      </c>
      <c r="G30">
        <v>8</v>
      </c>
      <c r="H30">
        <v>5</v>
      </c>
      <c r="I30">
        <v>7</v>
      </c>
    </row>
    <row r="31" spans="2:9" x14ac:dyDescent="0.3">
      <c r="B31">
        <v>8</v>
      </c>
      <c r="C31">
        <v>3</v>
      </c>
      <c r="D31">
        <v>9</v>
      </c>
      <c r="G31">
        <v>6</v>
      </c>
      <c r="H31">
        <v>4</v>
      </c>
      <c r="I31">
        <v>6</v>
      </c>
    </row>
    <row r="32" spans="2:9" x14ac:dyDescent="0.3">
      <c r="B32">
        <v>7</v>
      </c>
      <c r="C32">
        <v>5</v>
      </c>
      <c r="D32">
        <v>8</v>
      </c>
      <c r="G32">
        <v>8</v>
      </c>
      <c r="H32">
        <v>6</v>
      </c>
      <c r="I32">
        <v>7</v>
      </c>
    </row>
    <row r="33" spans="2:18" x14ac:dyDescent="0.3">
      <c r="B33">
        <v>9</v>
      </c>
      <c r="C33">
        <v>4</v>
      </c>
      <c r="D33">
        <v>6</v>
      </c>
      <c r="G33">
        <v>7</v>
      </c>
      <c r="H33">
        <v>3</v>
      </c>
      <c r="I33">
        <v>7</v>
      </c>
    </row>
    <row r="34" spans="2:18" x14ac:dyDescent="0.3">
      <c r="B34">
        <v>10</v>
      </c>
      <c r="C34">
        <v>5</v>
      </c>
      <c r="D34">
        <v>4</v>
      </c>
      <c r="G34">
        <v>8</v>
      </c>
      <c r="H34">
        <v>2</v>
      </c>
      <c r="I34">
        <v>7</v>
      </c>
      <c r="P34">
        <v>1.75</v>
      </c>
      <c r="Q34">
        <v>1.75</v>
      </c>
      <c r="R34">
        <v>2</v>
      </c>
    </row>
    <row r="35" spans="2:18" x14ac:dyDescent="0.3">
      <c r="B35">
        <v>9</v>
      </c>
      <c r="C35">
        <v>4</v>
      </c>
      <c r="D35">
        <v>5</v>
      </c>
      <c r="G35">
        <v>8</v>
      </c>
      <c r="H35">
        <v>3</v>
      </c>
      <c r="I35">
        <v>8</v>
      </c>
      <c r="P35">
        <v>7</v>
      </c>
      <c r="Q35">
        <v>4</v>
      </c>
      <c r="R35">
        <v>6</v>
      </c>
    </row>
    <row r="36" spans="2:18" x14ac:dyDescent="0.3">
      <c r="B36">
        <v>8</v>
      </c>
      <c r="C36">
        <v>5</v>
      </c>
      <c r="D36">
        <v>6</v>
      </c>
      <c r="G36">
        <v>8</v>
      </c>
      <c r="H36">
        <v>4</v>
      </c>
      <c r="I36">
        <v>6</v>
      </c>
      <c r="P36">
        <v>1.25</v>
      </c>
      <c r="Q36">
        <v>0.25</v>
      </c>
      <c r="R36">
        <v>1</v>
      </c>
    </row>
    <row r="37" spans="2:18" x14ac:dyDescent="0.3">
      <c r="B37">
        <v>6</v>
      </c>
      <c r="C37">
        <v>4</v>
      </c>
      <c r="D37">
        <v>7</v>
      </c>
      <c r="G37">
        <v>8</v>
      </c>
      <c r="H37">
        <v>4</v>
      </c>
      <c r="I37">
        <v>6</v>
      </c>
      <c r="P37">
        <v>0.25</v>
      </c>
      <c r="Q37">
        <v>1</v>
      </c>
      <c r="R37">
        <v>1</v>
      </c>
    </row>
    <row r="38" spans="2:18" x14ac:dyDescent="0.3">
      <c r="B38">
        <v>9</v>
      </c>
      <c r="C38">
        <v>3</v>
      </c>
      <c r="D38">
        <v>6</v>
      </c>
      <c r="G38">
        <v>9</v>
      </c>
      <c r="H38">
        <v>4</v>
      </c>
      <c r="I38">
        <v>6</v>
      </c>
      <c r="P38">
        <v>1.75</v>
      </c>
      <c r="Q38">
        <v>2</v>
      </c>
      <c r="R38">
        <v>1</v>
      </c>
    </row>
    <row r="39" spans="2:18" x14ac:dyDescent="0.3">
      <c r="B39">
        <v>10</v>
      </c>
      <c r="C39">
        <v>4</v>
      </c>
      <c r="D39">
        <v>6</v>
      </c>
      <c r="G39">
        <v>6</v>
      </c>
      <c r="H39">
        <v>5</v>
      </c>
      <c r="I39">
        <v>8</v>
      </c>
    </row>
    <row r="40" spans="2:18" x14ac:dyDescent="0.3">
      <c r="B40">
        <v>10</v>
      </c>
      <c r="C40">
        <v>4</v>
      </c>
      <c r="D40">
        <v>8</v>
      </c>
      <c r="G40">
        <v>6</v>
      </c>
      <c r="H40">
        <v>4</v>
      </c>
      <c r="I40">
        <v>8</v>
      </c>
    </row>
    <row r="41" spans="2:18" x14ac:dyDescent="0.3">
      <c r="B41">
        <v>7</v>
      </c>
      <c r="C41">
        <v>4</v>
      </c>
      <c r="D41">
        <v>6</v>
      </c>
      <c r="G41">
        <v>6</v>
      </c>
      <c r="H41">
        <v>5</v>
      </c>
      <c r="I41">
        <v>8</v>
      </c>
    </row>
    <row r="42" spans="2:18" x14ac:dyDescent="0.3">
      <c r="B42">
        <v>9</v>
      </c>
      <c r="C42">
        <v>5</v>
      </c>
      <c r="D42">
        <v>6</v>
      </c>
      <c r="G42">
        <v>8</v>
      </c>
      <c r="H42">
        <v>4</v>
      </c>
      <c r="I42">
        <v>6</v>
      </c>
    </row>
    <row r="43" spans="2:18" x14ac:dyDescent="0.3">
      <c r="B43">
        <v>8</v>
      </c>
      <c r="C43">
        <v>4</v>
      </c>
      <c r="D43">
        <v>5</v>
      </c>
      <c r="G43">
        <v>7</v>
      </c>
      <c r="H43">
        <v>4</v>
      </c>
      <c r="I43">
        <v>4</v>
      </c>
    </row>
    <row r="44" spans="2:18" x14ac:dyDescent="0.3">
      <c r="B44">
        <v>9</v>
      </c>
      <c r="C44">
        <v>6</v>
      </c>
      <c r="D44">
        <v>6</v>
      </c>
      <c r="G44">
        <v>8</v>
      </c>
      <c r="H44">
        <v>6</v>
      </c>
      <c r="I44">
        <v>7</v>
      </c>
    </row>
    <row r="45" spans="2:18" x14ac:dyDescent="0.3">
      <c r="B45">
        <v>9</v>
      </c>
      <c r="C45">
        <v>3</v>
      </c>
      <c r="D45">
        <v>6</v>
      </c>
      <c r="G45">
        <v>8</v>
      </c>
      <c r="H45">
        <v>5</v>
      </c>
      <c r="I45">
        <v>7</v>
      </c>
    </row>
    <row r="46" spans="2:18" x14ac:dyDescent="0.3">
      <c r="B46">
        <v>10</v>
      </c>
      <c r="C46">
        <v>3</v>
      </c>
      <c r="D46">
        <v>8</v>
      </c>
      <c r="G46">
        <v>10</v>
      </c>
      <c r="H46">
        <v>5</v>
      </c>
      <c r="I46">
        <v>7</v>
      </c>
    </row>
    <row r="47" spans="2:18" x14ac:dyDescent="0.3">
      <c r="B47">
        <v>6</v>
      </c>
      <c r="C47">
        <v>3</v>
      </c>
      <c r="D47">
        <v>9</v>
      </c>
      <c r="G47">
        <v>10</v>
      </c>
      <c r="H47">
        <v>4</v>
      </c>
      <c r="I47">
        <v>8</v>
      </c>
    </row>
    <row r="48" spans="2:18" x14ac:dyDescent="0.3">
      <c r="B48">
        <v>6</v>
      </c>
      <c r="C48">
        <v>4</v>
      </c>
      <c r="D48">
        <v>9</v>
      </c>
      <c r="G48">
        <v>9</v>
      </c>
      <c r="H48">
        <v>3</v>
      </c>
      <c r="I48">
        <v>5</v>
      </c>
    </row>
    <row r="49" spans="2:9" x14ac:dyDescent="0.3">
      <c r="B49">
        <v>6</v>
      </c>
      <c r="C49">
        <v>3</v>
      </c>
      <c r="D49">
        <v>7</v>
      </c>
      <c r="H49">
        <v>3</v>
      </c>
      <c r="I49">
        <v>6</v>
      </c>
    </row>
    <row r="50" spans="2:9" x14ac:dyDescent="0.3">
      <c r="B50">
        <f>AVERAGE(B9:B49)</f>
        <v>8.0243902439024382</v>
      </c>
      <c r="C50">
        <f t="shared" ref="C50:D50" si="0">AVERAGE(C9:C49)</f>
        <v>4.5365853658536581</v>
      </c>
      <c r="D50">
        <f t="shared" si="0"/>
        <v>6.9512195121951219</v>
      </c>
      <c r="H50">
        <v>4</v>
      </c>
      <c r="I50">
        <v>9</v>
      </c>
    </row>
    <row r="51" spans="2:9" x14ac:dyDescent="0.3">
      <c r="B51">
        <f>STDEV(B9:B49)</f>
        <v>1.588832981751839</v>
      </c>
      <c r="C51">
        <f t="shared" ref="C51:D51" si="1">STDEV(C9:C49)</f>
        <v>1.324718101627848</v>
      </c>
      <c r="D51">
        <f t="shared" si="1"/>
        <v>1.5484059466463431</v>
      </c>
      <c r="H51">
        <v>4</v>
      </c>
    </row>
    <row r="52" spans="2:9" x14ac:dyDescent="0.3">
      <c r="H52">
        <v>5</v>
      </c>
    </row>
    <row r="53" spans="2:9" x14ac:dyDescent="0.3">
      <c r="F53" t="s">
        <v>150</v>
      </c>
      <c r="G53">
        <f>AVERAGE(G9:G48)</f>
        <v>7.7750000000000004</v>
      </c>
      <c r="H53">
        <f>AVERAGE(H9:H52)</f>
        <v>4.1590909090909092</v>
      </c>
      <c r="I53">
        <f>AVERAGE(I9:I51)</f>
        <v>6.8809523809523814</v>
      </c>
    </row>
    <row r="54" spans="2:9" x14ac:dyDescent="0.3">
      <c r="F54" t="s">
        <v>161</v>
      </c>
      <c r="G54">
        <f>STDEV(G9:G48)</f>
        <v>1.3865193462176773</v>
      </c>
      <c r="H54">
        <f t="shared" ref="H54:I54" si="2">STDEV(H9:H48)</f>
        <v>1.0833826418758739</v>
      </c>
      <c r="I54">
        <f t="shared" si="2"/>
        <v>1.2100010595460493</v>
      </c>
    </row>
    <row r="55" spans="2:9" x14ac:dyDescent="0.3">
      <c r="F55" t="s">
        <v>162</v>
      </c>
      <c r="H55">
        <v>1E-3</v>
      </c>
      <c r="I55">
        <v>1E-3</v>
      </c>
    </row>
    <row r="57" spans="2:9" x14ac:dyDescent="0.3">
      <c r="F57" t="s">
        <v>163</v>
      </c>
      <c r="G57">
        <f>MIN(G9:G48)</f>
        <v>5</v>
      </c>
      <c r="H57">
        <f>MIN(H9:H52)</f>
        <v>2</v>
      </c>
      <c r="I57">
        <f>MIN(I9:I50)</f>
        <v>4</v>
      </c>
    </row>
    <row r="58" spans="2:9" x14ac:dyDescent="0.3">
      <c r="F58" t="s">
        <v>164</v>
      </c>
      <c r="G58">
        <f>_xlfn.QUARTILE.INC(G9:G52, 1)</f>
        <v>6.75</v>
      </c>
      <c r="H58">
        <f t="shared" ref="H58:I58" si="3">_xlfn.QUARTILE.INC(H9:H52, 1)</f>
        <v>3.75</v>
      </c>
      <c r="I58">
        <f t="shared" si="3"/>
        <v>6</v>
      </c>
    </row>
    <row r="59" spans="2:9" x14ac:dyDescent="0.3">
      <c r="F59" t="s">
        <v>165</v>
      </c>
      <c r="G59">
        <f>_xlfn.QUARTILE.INC(G9:G48,2)</f>
        <v>8</v>
      </c>
      <c r="H59">
        <f t="shared" ref="H59:I59" si="4">_xlfn.QUARTILE.INC(H9:H48,2)</f>
        <v>4</v>
      </c>
      <c r="I59">
        <f t="shared" si="4"/>
        <v>7</v>
      </c>
    </row>
    <row r="60" spans="2:9" x14ac:dyDescent="0.3">
      <c r="F60" t="s">
        <v>166</v>
      </c>
      <c r="G60">
        <f>_xlfn.QUARTILE.INC(G9:G48,3)</f>
        <v>8.25</v>
      </c>
      <c r="H60">
        <f t="shared" ref="H60:I60" si="5">_xlfn.QUARTILE.INC(H9:H48,3)</f>
        <v>5</v>
      </c>
      <c r="I60">
        <f t="shared" si="5"/>
        <v>8</v>
      </c>
    </row>
    <row r="61" spans="2:9" x14ac:dyDescent="0.3">
      <c r="F61" t="s">
        <v>167</v>
      </c>
      <c r="G61">
        <f>MAX(G9:G48)</f>
        <v>10</v>
      </c>
      <c r="H61">
        <f t="shared" ref="H61:I61" si="6">MAX(H9:H48)</f>
        <v>7</v>
      </c>
      <c r="I61">
        <f t="shared" si="6"/>
        <v>9</v>
      </c>
    </row>
    <row r="64" spans="2:9" x14ac:dyDescent="0.3">
      <c r="G64">
        <f>G58-G57</f>
        <v>1.75</v>
      </c>
      <c r="H64">
        <f t="shared" ref="H64:I64" si="7">H58-H57</f>
        <v>1.75</v>
      </c>
      <c r="I64">
        <f t="shared" si="7"/>
        <v>2</v>
      </c>
    </row>
    <row r="65" spans="7:9" x14ac:dyDescent="0.3">
      <c r="G65">
        <v>7</v>
      </c>
      <c r="H65">
        <v>4</v>
      </c>
      <c r="I65">
        <v>6</v>
      </c>
    </row>
    <row r="66" spans="7:9" x14ac:dyDescent="0.3">
      <c r="G66">
        <f>G59-G58</f>
        <v>1.25</v>
      </c>
      <c r="H66">
        <f t="shared" ref="H66:I68" si="8">H59-H58</f>
        <v>0.25</v>
      </c>
      <c r="I66">
        <f t="shared" si="8"/>
        <v>1</v>
      </c>
    </row>
    <row r="67" spans="7:9" x14ac:dyDescent="0.3">
      <c r="G67">
        <f>G60-G59</f>
        <v>0.25</v>
      </c>
      <c r="H67">
        <f t="shared" si="8"/>
        <v>1</v>
      </c>
      <c r="I67">
        <f t="shared" si="8"/>
        <v>1</v>
      </c>
    </row>
    <row r="68" spans="7:9" x14ac:dyDescent="0.3">
      <c r="G68">
        <f>G61-G60</f>
        <v>1.75</v>
      </c>
      <c r="H68">
        <f t="shared" si="8"/>
        <v>2</v>
      </c>
      <c r="I68">
        <f t="shared" si="8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8A</vt:lpstr>
      <vt:lpstr>Figure 8B</vt:lpstr>
      <vt:lpstr>Figure 8I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Gopinath, Gokul</dc:creator>
  <cp:lastModifiedBy>Gopinath, Gokul</cp:lastModifiedBy>
  <dcterms:created xsi:type="dcterms:W3CDTF">2018-03-01T00:50:05Z</dcterms:created>
  <dcterms:modified xsi:type="dcterms:W3CDTF">2024-02-23T16:03:52Z</dcterms:modified>
</cp:coreProperties>
</file>