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rin/Dropbox (UFL)/Katrin Karbstein’s files/Home/Katrin's Mac/papers in progress/Melissa_proofreading/revision/re-revision/Rawdata_supplements/"/>
    </mc:Choice>
  </mc:AlternateContent>
  <xr:revisionPtr revIDLastSave="0" documentId="13_ncr:1_{E1B126B6-30CB-6644-9E16-94CC086C2A39}" xr6:coauthVersionLast="47" xr6:coauthVersionMax="47" xr10:uidLastSave="{00000000-0000-0000-0000-000000000000}"/>
  <bookViews>
    <workbookView xWindow="2680" yWindow="740" windowWidth="26440" windowHeight="15260" xr2:uid="{3AC012D3-736A-2C43-8105-64704C8FBB87}"/>
  </bookViews>
  <sheets>
    <sheet name="Figure 7A" sheetId="1" r:id="rId1"/>
    <sheet name="Figure 7B" sheetId="2" r:id="rId2"/>
    <sheet name="Figure 7D" sheetId="3" r:id="rId3"/>
    <sheet name="Figure 7E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  <c r="E35" i="1"/>
  <c r="E34" i="1"/>
  <c r="E33" i="1"/>
  <c r="E32" i="1"/>
  <c r="E31" i="1"/>
  <c r="E30" i="1"/>
  <c r="E29" i="1"/>
  <c r="E24" i="1"/>
  <c r="E23" i="1"/>
  <c r="E22" i="1"/>
  <c r="E21" i="1"/>
  <c r="E20" i="1"/>
  <c r="E19" i="1"/>
  <c r="E18" i="1"/>
  <c r="E17" i="1"/>
  <c r="E12" i="1"/>
  <c r="E11" i="1"/>
  <c r="E10" i="1"/>
  <c r="E9" i="1"/>
  <c r="E8" i="1"/>
  <c r="E7" i="1"/>
  <c r="E6" i="1"/>
  <c r="E5" i="1"/>
  <c r="G9" i="2"/>
  <c r="I7" i="2"/>
  <c r="H7" i="2"/>
  <c r="G7" i="2"/>
  <c r="I6" i="2"/>
  <c r="H6" i="2"/>
  <c r="G6" i="2"/>
  <c r="I5" i="2"/>
  <c r="I10" i="2" s="1"/>
  <c r="H5" i="2"/>
  <c r="H9" i="2" s="1"/>
  <c r="G5" i="2"/>
  <c r="G10" i="2" s="1"/>
  <c r="G54" i="3"/>
  <c r="G53" i="3"/>
  <c r="G52" i="3"/>
  <c r="G51" i="3"/>
  <c r="I51" i="3" s="1"/>
  <c r="G50" i="3"/>
  <c r="I50" i="3" s="1"/>
  <c r="G49" i="3"/>
  <c r="I49" i="3" s="1"/>
  <c r="G48" i="3"/>
  <c r="I48" i="3" s="1"/>
  <c r="G47" i="3"/>
  <c r="I47" i="3" s="1"/>
  <c r="G46" i="3"/>
  <c r="G45" i="3"/>
  <c r="H44" i="3" s="1"/>
  <c r="G44" i="3"/>
  <c r="G43" i="3"/>
  <c r="G42" i="3"/>
  <c r="G41" i="3"/>
  <c r="G40" i="3"/>
  <c r="G39" i="3"/>
  <c r="G38" i="3"/>
  <c r="G37" i="3"/>
  <c r="G36" i="3"/>
  <c r="G35" i="3"/>
  <c r="G34" i="3"/>
  <c r="G33" i="3"/>
  <c r="G26" i="3"/>
  <c r="G25" i="3"/>
  <c r="G24" i="3"/>
  <c r="G23" i="3"/>
  <c r="G22" i="3"/>
  <c r="G21" i="3"/>
  <c r="G20" i="3"/>
  <c r="G19" i="3"/>
  <c r="G18" i="3"/>
  <c r="H16" i="3" s="1"/>
  <c r="I16" i="3" s="1"/>
  <c r="G17" i="3"/>
  <c r="G16" i="3"/>
  <c r="G15" i="3"/>
  <c r="G14" i="3"/>
  <c r="G13" i="3"/>
  <c r="G12" i="3"/>
  <c r="G11" i="3"/>
  <c r="G10" i="3"/>
  <c r="G9" i="3"/>
  <c r="I9" i="3" s="1"/>
  <c r="G8" i="3"/>
  <c r="G7" i="3"/>
  <c r="G6" i="3"/>
  <c r="G5" i="3"/>
  <c r="H5" i="3" s="1"/>
  <c r="N25" i="4"/>
  <c r="M25" i="4"/>
  <c r="L25" i="4"/>
  <c r="K25" i="4"/>
  <c r="J25" i="4"/>
  <c r="I25" i="4"/>
  <c r="H25" i="4"/>
  <c r="G25" i="4"/>
  <c r="F25" i="4"/>
  <c r="E25" i="4"/>
  <c r="D25" i="4"/>
  <c r="C25" i="4"/>
  <c r="N24" i="4"/>
  <c r="M24" i="4"/>
  <c r="L24" i="4"/>
  <c r="K24" i="4"/>
  <c r="J24" i="4"/>
  <c r="I24" i="4"/>
  <c r="H24" i="4"/>
  <c r="G24" i="4"/>
  <c r="F24" i="4"/>
  <c r="E24" i="4"/>
  <c r="D24" i="4"/>
  <c r="C24" i="4"/>
  <c r="I9" i="2" l="1"/>
  <c r="H10" i="2"/>
  <c r="K48" i="3"/>
  <c r="J48" i="3"/>
  <c r="J9" i="3"/>
  <c r="I17" i="3"/>
  <c r="K16" i="3" s="1"/>
  <c r="I25" i="3"/>
  <c r="J16" i="3"/>
  <c r="I19" i="3"/>
  <c r="I21" i="3"/>
  <c r="I22" i="3"/>
  <c r="I44" i="3"/>
  <c r="I52" i="3"/>
  <c r="K50" i="3" s="1"/>
  <c r="I26" i="3"/>
  <c r="I20" i="3"/>
  <c r="I13" i="3"/>
  <c r="I10" i="3"/>
  <c r="K9" i="3" s="1"/>
  <c r="I7" i="3"/>
  <c r="I6" i="3"/>
  <c r="I14" i="3"/>
  <c r="I8" i="3"/>
  <c r="I15" i="3"/>
  <c r="I12" i="3"/>
  <c r="I5" i="3"/>
  <c r="I11" i="3"/>
  <c r="I23" i="3"/>
  <c r="I53" i="3"/>
  <c r="I24" i="3"/>
  <c r="I46" i="3"/>
  <c r="I54" i="3"/>
  <c r="I45" i="3"/>
  <c r="I18" i="3"/>
  <c r="H33" i="3"/>
  <c r="I42" i="3" l="1"/>
  <c r="I39" i="3"/>
  <c r="I36" i="3"/>
  <c r="I35" i="3"/>
  <c r="I37" i="3"/>
  <c r="I41" i="3"/>
  <c r="I38" i="3"/>
  <c r="I40" i="3"/>
  <c r="K53" i="3"/>
  <c r="J53" i="3"/>
  <c r="J11" i="3"/>
  <c r="K11" i="3"/>
  <c r="I33" i="3"/>
  <c r="K25" i="3"/>
  <c r="J25" i="3"/>
  <c r="K14" i="3"/>
  <c r="J14" i="3"/>
  <c r="J22" i="3"/>
  <c r="K22" i="3"/>
  <c r="K5" i="3"/>
  <c r="J5" i="3"/>
  <c r="J50" i="3"/>
  <c r="I43" i="3"/>
  <c r="K20" i="3"/>
  <c r="J20" i="3"/>
  <c r="K44" i="3"/>
  <c r="J44" i="3"/>
  <c r="I34" i="3"/>
  <c r="J37" i="3" l="1"/>
  <c r="K37" i="3"/>
  <c r="J33" i="3"/>
  <c r="K33" i="3"/>
  <c r="J39" i="3"/>
  <c r="K39" i="3"/>
  <c r="J42" i="3"/>
  <c r="K42" i="3"/>
</calcChain>
</file>

<file path=xl/sharedStrings.xml><?xml version="1.0" encoding="utf-8"?>
<sst xmlns="http://schemas.openxmlformats.org/spreadsheetml/2006/main" count="98" uniqueCount="37">
  <si>
    <t>Figure 7E</t>
  </si>
  <si>
    <t>Doubling Time (min)</t>
  </si>
  <si>
    <t>NOY504; Gal::Rio1</t>
  </si>
  <si>
    <t>Cyc1:Rio1</t>
  </si>
  <si>
    <t>Cup1:Rio1</t>
  </si>
  <si>
    <t>Biological Replicates</t>
  </si>
  <si>
    <t>WT 18S</t>
  </si>
  <si>
    <t>e.v.</t>
  </si>
  <si>
    <t>18S-1</t>
  </si>
  <si>
    <t>18S-2</t>
  </si>
  <si>
    <t>18S-3</t>
  </si>
  <si>
    <t>18S-4</t>
  </si>
  <si>
    <t>Average</t>
  </si>
  <si>
    <t>Standard Error of the Mean (SEM)</t>
  </si>
  <si>
    <t>Figure 7D (Left)</t>
  </si>
  <si>
    <t>Average WT 18S</t>
  </si>
  <si>
    <t xml:space="preserve">Normalized to WT 18S </t>
  </si>
  <si>
    <t>18S Tag</t>
  </si>
  <si>
    <t>U2</t>
  </si>
  <si>
    <t>18S Tag/U2</t>
  </si>
  <si>
    <t>BY4741</t>
  </si>
  <si>
    <t>Cup1::Rio1</t>
  </si>
  <si>
    <t>Figure 7D (Right)</t>
  </si>
  <si>
    <t>20S</t>
  </si>
  <si>
    <t>20S/U2</t>
  </si>
  <si>
    <t>Figure 7B</t>
  </si>
  <si>
    <t>Kd (µM^2)</t>
  </si>
  <si>
    <t>Fold Change in Kd Relative to H44-D Per Gel</t>
  </si>
  <si>
    <t>Biological Replicate</t>
  </si>
  <si>
    <t>H44-D</t>
  </si>
  <si>
    <t>H44-D+3</t>
  </si>
  <si>
    <t>H44-D-4</t>
  </si>
  <si>
    <t>Figure 7A</t>
  </si>
  <si>
    <t>Rio1 concentration (µM)</t>
  </si>
  <si>
    <t>Unbound RNA</t>
  </si>
  <si>
    <t>Protein-Bound RNA</t>
  </si>
  <si>
    <t>Fraction of Protein-Bound 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</si>
</sst>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right"/>
    </xf>
    <xf numFmtId="0" fontId="1" fillId="0" borderId="0" xfId="0" applyFont="1"/>
    <xf numFmtId="14" fontId="5" fillId="0" borderId="0" xfId="0" applyNumberFormat="1" applyFont="1"/>
    <xf numFmtId="14" fontId="1" fillId="0" borderId="0" xfId="0" applyNumberFormat="1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F123A-8832-A941-A252-B169F69B688F}">
  <dimension ref="A1:E36"/>
  <sheetViews>
    <sheetView tabSelected="1" workbookViewId="0">
      <selection activeCell="A7" sqref="A7"/>
    </sheetView>
  </sheetViews>
  <sheetFormatPr baseColWidth="10" defaultRowHeight="16" x14ac:dyDescent="0.2"/>
  <cols>
    <col min="1" max="1" width="13.1640625" bestFit="1" customWidth="1"/>
    <col min="2" max="2" width="21.83203125" style="3" bestFit="1" customWidth="1"/>
    <col min="3" max="3" width="12.6640625" style="3" bestFit="1" customWidth="1"/>
    <col min="4" max="4" width="17.1640625" style="3" bestFit="1" customWidth="1"/>
    <col min="5" max="5" width="26.6640625" style="3" bestFit="1" customWidth="1"/>
    <col min="6" max="6" width="12.6640625" bestFit="1" customWidth="1"/>
    <col min="7" max="7" width="17.1640625" bestFit="1" customWidth="1"/>
    <col min="8" max="8" width="26.83203125" bestFit="1" customWidth="1"/>
    <col min="9" max="9" width="12.6640625" bestFit="1" customWidth="1"/>
    <col min="10" max="10" width="17.1640625" bestFit="1" customWidth="1"/>
    <col min="11" max="11" width="26.83203125" bestFit="1" customWidth="1"/>
  </cols>
  <sheetData>
    <row r="1" spans="1:5" ht="24" x14ac:dyDescent="0.3">
      <c r="A1" s="1" t="s">
        <v>32</v>
      </c>
    </row>
    <row r="3" spans="1:5" x14ac:dyDescent="0.2">
      <c r="C3" s="4" t="s">
        <v>29</v>
      </c>
      <c r="D3" s="4"/>
      <c r="E3" s="4"/>
    </row>
    <row r="4" spans="1:5" x14ac:dyDescent="0.2">
      <c r="B4" s="14" t="s">
        <v>33</v>
      </c>
      <c r="C4" s="14" t="s">
        <v>34</v>
      </c>
      <c r="D4" s="14" t="s">
        <v>35</v>
      </c>
      <c r="E4" s="14" t="s">
        <v>36</v>
      </c>
    </row>
    <row r="5" spans="1:5" x14ac:dyDescent="0.2">
      <c r="B5" s="16">
        <v>0</v>
      </c>
      <c r="C5" s="3">
        <v>19632.505000000001</v>
      </c>
      <c r="E5" s="3">
        <f>D5/SUM(C5:D5)</f>
        <v>0</v>
      </c>
    </row>
    <row r="6" spans="1:5" x14ac:dyDescent="0.2">
      <c r="B6" s="16">
        <v>0.1</v>
      </c>
      <c r="C6" s="3">
        <v>18676.583999999999</v>
      </c>
      <c r="E6" s="3">
        <f t="shared" ref="E6:E12" si="0">D6/SUM(C6:D6)</f>
        <v>0</v>
      </c>
    </row>
    <row r="7" spans="1:5" x14ac:dyDescent="0.2">
      <c r="B7" s="16">
        <v>0.25</v>
      </c>
      <c r="C7" s="3">
        <v>19482.463</v>
      </c>
      <c r="E7" s="3">
        <f t="shared" si="0"/>
        <v>0</v>
      </c>
    </row>
    <row r="8" spans="1:5" x14ac:dyDescent="0.2">
      <c r="B8" s="16">
        <v>0.5</v>
      </c>
      <c r="C8" s="3">
        <v>14842.22</v>
      </c>
      <c r="E8" s="3">
        <f t="shared" si="0"/>
        <v>0</v>
      </c>
    </row>
    <row r="9" spans="1:5" x14ac:dyDescent="0.2">
      <c r="B9" s="16">
        <v>1</v>
      </c>
      <c r="C9" s="3">
        <v>5594.9030000000002</v>
      </c>
      <c r="E9" s="3">
        <f t="shared" si="0"/>
        <v>0</v>
      </c>
    </row>
    <row r="10" spans="1:5" x14ac:dyDescent="0.2">
      <c r="B10" s="16">
        <v>2.5</v>
      </c>
      <c r="C10" s="3">
        <v>2504.7190000000001</v>
      </c>
      <c r="D10" s="3">
        <v>4433.4089999999997</v>
      </c>
      <c r="E10" s="3">
        <f t="shared" si="0"/>
        <v>0.63899210276893126</v>
      </c>
    </row>
    <row r="11" spans="1:5" x14ac:dyDescent="0.2">
      <c r="B11" s="16">
        <v>5</v>
      </c>
      <c r="C11" s="3">
        <v>1933.4770000000001</v>
      </c>
      <c r="D11" s="3">
        <v>6328.4719999999998</v>
      </c>
      <c r="E11" s="3">
        <f t="shared" si="0"/>
        <v>0.76597810032475377</v>
      </c>
    </row>
    <row r="12" spans="1:5" x14ac:dyDescent="0.2">
      <c r="B12" s="16">
        <v>10</v>
      </c>
      <c r="C12" s="3">
        <v>2170.6480000000001</v>
      </c>
      <c r="D12" s="3">
        <v>8743.8860000000004</v>
      </c>
      <c r="E12" s="3">
        <f t="shared" si="0"/>
        <v>0.8011231629311889</v>
      </c>
    </row>
    <row r="15" spans="1:5" x14ac:dyDescent="0.2">
      <c r="C15" s="4" t="s">
        <v>30</v>
      </c>
      <c r="D15" s="4"/>
      <c r="E15" s="4"/>
    </row>
    <row r="16" spans="1:5" x14ac:dyDescent="0.2">
      <c r="B16" s="14" t="s">
        <v>33</v>
      </c>
      <c r="C16" s="14" t="s">
        <v>34</v>
      </c>
      <c r="D16" s="14" t="s">
        <v>35</v>
      </c>
      <c r="E16" s="14" t="s">
        <v>36</v>
      </c>
    </row>
    <row r="17" spans="2:5" x14ac:dyDescent="0.2">
      <c r="B17" s="16">
        <v>0</v>
      </c>
      <c r="C17" s="3">
        <v>29113.161</v>
      </c>
      <c r="E17" s="3">
        <f>D17/SUM(C17:D17)</f>
        <v>0</v>
      </c>
    </row>
    <row r="18" spans="2:5" x14ac:dyDescent="0.2">
      <c r="B18" s="16">
        <v>0.1</v>
      </c>
      <c r="C18" s="3">
        <v>22971.534</v>
      </c>
      <c r="E18" s="3">
        <f t="shared" ref="E18:E24" si="1">D18/SUM(C18:D18)</f>
        <v>0</v>
      </c>
    </row>
    <row r="19" spans="2:5" x14ac:dyDescent="0.2">
      <c r="B19" s="16">
        <v>0.25</v>
      </c>
      <c r="C19" s="3">
        <v>18989.048999999999</v>
      </c>
      <c r="E19" s="3">
        <f t="shared" si="1"/>
        <v>0</v>
      </c>
    </row>
    <row r="20" spans="2:5" x14ac:dyDescent="0.2">
      <c r="B20" s="16">
        <v>0.5</v>
      </c>
      <c r="C20" s="3">
        <v>13965.370999999999</v>
      </c>
      <c r="E20" s="3">
        <f t="shared" si="1"/>
        <v>0</v>
      </c>
    </row>
    <row r="21" spans="2:5" x14ac:dyDescent="0.2">
      <c r="B21" s="16">
        <v>1</v>
      </c>
      <c r="C21" s="3">
        <v>9802.4719999999998</v>
      </c>
      <c r="E21" s="3">
        <f t="shared" si="1"/>
        <v>0</v>
      </c>
    </row>
    <row r="22" spans="2:5" x14ac:dyDescent="0.2">
      <c r="B22" s="16">
        <v>2.5</v>
      </c>
      <c r="C22" s="3">
        <v>5573.0450000000001</v>
      </c>
      <c r="D22" s="3">
        <v>3093.8820000000001</v>
      </c>
      <c r="E22" s="3">
        <f t="shared" si="1"/>
        <v>0.35697566161570304</v>
      </c>
    </row>
    <row r="23" spans="2:5" x14ac:dyDescent="0.2">
      <c r="B23" s="16">
        <v>5</v>
      </c>
      <c r="C23" s="3">
        <v>4963.4889999999996</v>
      </c>
      <c r="D23" s="3">
        <v>7210.0240000000003</v>
      </c>
      <c r="E23" s="3">
        <f t="shared" si="1"/>
        <v>0.59227143389094017</v>
      </c>
    </row>
    <row r="24" spans="2:5" x14ac:dyDescent="0.2">
      <c r="B24" s="16">
        <v>10</v>
      </c>
      <c r="C24" s="3">
        <v>5475.61</v>
      </c>
      <c r="D24" s="3">
        <v>11111.288</v>
      </c>
      <c r="E24" s="3">
        <f t="shared" si="1"/>
        <v>0.66988342244583643</v>
      </c>
    </row>
    <row r="27" spans="2:5" x14ac:dyDescent="0.2">
      <c r="C27" s="4" t="s">
        <v>31</v>
      </c>
      <c r="D27" s="4"/>
      <c r="E27" s="4"/>
    </row>
    <row r="28" spans="2:5" x14ac:dyDescent="0.2">
      <c r="B28" s="14" t="s">
        <v>33</v>
      </c>
      <c r="C28" s="14" t="s">
        <v>34</v>
      </c>
      <c r="D28" s="14" t="s">
        <v>35</v>
      </c>
      <c r="E28" s="14" t="s">
        <v>36</v>
      </c>
    </row>
    <row r="29" spans="2:5" x14ac:dyDescent="0.2">
      <c r="B29" s="16">
        <v>0</v>
      </c>
      <c r="C29" s="3">
        <v>16048.684999999999</v>
      </c>
      <c r="E29" s="3">
        <f>D29/SUM(C29:D29)</f>
        <v>0</v>
      </c>
    </row>
    <row r="30" spans="2:5" x14ac:dyDescent="0.2">
      <c r="B30" s="16">
        <v>0.1</v>
      </c>
      <c r="C30" s="3">
        <v>18806.22</v>
      </c>
      <c r="E30" s="3">
        <f t="shared" ref="E30:E36" si="2">D30/SUM(C30:D30)</f>
        <v>0</v>
      </c>
    </row>
    <row r="31" spans="2:5" x14ac:dyDescent="0.2">
      <c r="B31" s="16">
        <v>0.25</v>
      </c>
      <c r="C31" s="3">
        <v>18221.321</v>
      </c>
      <c r="E31" s="3">
        <f t="shared" si="2"/>
        <v>0</v>
      </c>
    </row>
    <row r="32" spans="2:5" x14ac:dyDescent="0.2">
      <c r="B32" s="16">
        <v>0.5</v>
      </c>
      <c r="C32" s="3">
        <v>19163.562999999998</v>
      </c>
      <c r="E32" s="3">
        <f t="shared" si="2"/>
        <v>0</v>
      </c>
    </row>
    <row r="33" spans="2:5" x14ac:dyDescent="0.2">
      <c r="B33" s="16">
        <v>1</v>
      </c>
      <c r="C33" s="3">
        <v>18367.271000000001</v>
      </c>
      <c r="E33" s="3">
        <f t="shared" si="2"/>
        <v>0</v>
      </c>
    </row>
    <row r="34" spans="2:5" x14ac:dyDescent="0.2">
      <c r="B34" s="16">
        <v>2.5</v>
      </c>
      <c r="C34" s="3">
        <v>12954.35</v>
      </c>
      <c r="D34" s="3">
        <v>2557.3969999999999</v>
      </c>
      <c r="E34" s="3">
        <f t="shared" si="2"/>
        <v>0.16486840586041018</v>
      </c>
    </row>
    <row r="35" spans="2:5" x14ac:dyDescent="0.2">
      <c r="B35" s="16">
        <v>5</v>
      </c>
      <c r="C35" s="3">
        <v>13931.421</v>
      </c>
      <c r="D35" s="3">
        <v>5312.9030000000002</v>
      </c>
      <c r="E35" s="3">
        <f t="shared" si="2"/>
        <v>0.2760763641268979</v>
      </c>
    </row>
    <row r="36" spans="2:5" x14ac:dyDescent="0.2">
      <c r="B36" s="16">
        <v>10</v>
      </c>
      <c r="C36" s="3">
        <v>13913.764999999999</v>
      </c>
      <c r="D36" s="3">
        <v>7673.8739999999998</v>
      </c>
      <c r="E36" s="3">
        <f t="shared" si="2"/>
        <v>0.35547537180883931</v>
      </c>
    </row>
  </sheetData>
  <mergeCells count="3">
    <mergeCell ref="C3:E3"/>
    <mergeCell ref="C15:E15"/>
    <mergeCell ref="C27:E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BC130-3F97-C744-8BE4-30F2D5FF69F4}">
  <dimension ref="A1:M16"/>
  <sheetViews>
    <sheetView workbookViewId="0">
      <selection activeCell="C28" sqref="C28"/>
    </sheetView>
  </sheetViews>
  <sheetFormatPr baseColWidth="10" defaultRowHeight="16" x14ac:dyDescent="0.2"/>
  <cols>
    <col min="1" max="1" width="13" bestFit="1" customWidth="1"/>
    <col min="2" max="2" width="17.5" style="3" bestFit="1" customWidth="1"/>
    <col min="3" max="5" width="10.83203125" style="3"/>
    <col min="6" max="6" width="29.5" style="3" bestFit="1" customWidth="1"/>
    <col min="7" max="7" width="12.6640625" style="3" customWidth="1"/>
    <col min="8" max="8" width="12" style="3" customWidth="1"/>
    <col min="9" max="9" width="13" style="3" customWidth="1"/>
  </cols>
  <sheetData>
    <row r="1" spans="1:13" ht="24" x14ac:dyDescent="0.3">
      <c r="A1" s="1" t="s">
        <v>25</v>
      </c>
    </row>
    <row r="2" spans="1:13" ht="16" customHeight="1" x14ac:dyDescent="0.2">
      <c r="B2" s="2"/>
    </row>
    <row r="3" spans="1:13" x14ac:dyDescent="0.2">
      <c r="C3" s="4" t="s">
        <v>26</v>
      </c>
      <c r="D3" s="4"/>
      <c r="E3" s="4"/>
      <c r="G3" s="4" t="s">
        <v>27</v>
      </c>
      <c r="H3" s="4"/>
      <c r="I3" s="4"/>
    </row>
    <row r="4" spans="1:13" x14ac:dyDescent="0.2">
      <c r="B4" s="6" t="s">
        <v>28</v>
      </c>
      <c r="C4" s="6" t="s">
        <v>29</v>
      </c>
      <c r="D4" s="6" t="s">
        <v>30</v>
      </c>
      <c r="E4" s="6" t="s">
        <v>31</v>
      </c>
      <c r="F4" s="6"/>
      <c r="G4" s="6" t="s">
        <v>29</v>
      </c>
      <c r="H4" s="6" t="s">
        <v>30</v>
      </c>
      <c r="I4" s="6" t="s">
        <v>31</v>
      </c>
    </row>
    <row r="5" spans="1:13" x14ac:dyDescent="0.2">
      <c r="B5" s="3">
        <v>1</v>
      </c>
      <c r="C5" s="3">
        <v>1.85</v>
      </c>
      <c r="D5" s="3">
        <v>3.081</v>
      </c>
      <c r="E5" s="3">
        <v>8.9</v>
      </c>
      <c r="G5" s="3">
        <f>C5/C5</f>
        <v>1</v>
      </c>
      <c r="H5" s="3">
        <f>D5/C5</f>
        <v>1.6654054054054053</v>
      </c>
      <c r="I5" s="3">
        <f>E5/C5</f>
        <v>4.8108108108108105</v>
      </c>
    </row>
    <row r="6" spans="1:13" x14ac:dyDescent="0.2">
      <c r="B6" s="3">
        <v>2</v>
      </c>
      <c r="C6" s="3">
        <v>3.4129999999999998</v>
      </c>
      <c r="D6" s="3">
        <v>4.5609999999999999</v>
      </c>
      <c r="E6" s="3">
        <v>7.1150000000000002</v>
      </c>
      <c r="G6" s="3">
        <f>C6/C6</f>
        <v>1</v>
      </c>
      <c r="H6" s="3">
        <f>D6/C6</f>
        <v>1.3363609727512453</v>
      </c>
      <c r="I6" s="3">
        <f>E6/C6</f>
        <v>2.0846762379138588</v>
      </c>
    </row>
    <row r="7" spans="1:13" x14ac:dyDescent="0.2">
      <c r="B7" s="3">
        <v>3</v>
      </c>
      <c r="C7" s="3">
        <v>1.637</v>
      </c>
      <c r="D7" s="3">
        <v>2.27</v>
      </c>
      <c r="E7" s="3">
        <v>5.7249999999999996</v>
      </c>
      <c r="G7" s="3">
        <f>C7/C7</f>
        <v>1</v>
      </c>
      <c r="H7" s="3">
        <f>D7/C7</f>
        <v>1.3866829566279779</v>
      </c>
      <c r="I7" s="3">
        <f>E7/C7</f>
        <v>3.4972510690287106</v>
      </c>
    </row>
    <row r="9" spans="1:13" x14ac:dyDescent="0.2">
      <c r="F9" s="5" t="s">
        <v>12</v>
      </c>
      <c r="G9" s="3">
        <f>AVERAGE(G5:G7)</f>
        <v>1</v>
      </c>
      <c r="H9" s="3">
        <f>AVERAGE(H5:H7)</f>
        <v>1.4628164449282097</v>
      </c>
      <c r="I9" s="3">
        <f>AVERAGE(I5:I7)</f>
        <v>3.4642460392511265</v>
      </c>
    </row>
    <row r="10" spans="1:13" x14ac:dyDescent="0.2">
      <c r="F10" s="5" t="s">
        <v>13</v>
      </c>
      <c r="G10" s="3">
        <f>STDEV(G5:G7)/SQRT(COUNT(G5:G7))</f>
        <v>0</v>
      </c>
      <c r="H10" s="3">
        <f>STDEV(H5:H7)/SQRT(COUNT(H5:H7))</f>
        <v>0.10233082086342256</v>
      </c>
      <c r="I10" s="3">
        <f>STDEV(I5:I7)/SQRT(COUNT(I5:I7))</f>
        <v>0.78714027262807007</v>
      </c>
    </row>
    <row r="16" spans="1:13" x14ac:dyDescent="0.2">
      <c r="E16" s="11"/>
      <c r="F16" s="11"/>
      <c r="G16" s="11"/>
      <c r="H16" s="11"/>
      <c r="I16" s="11"/>
      <c r="J16" s="12"/>
      <c r="K16" s="12"/>
      <c r="L16" s="12"/>
      <c r="M16" s="12"/>
    </row>
  </sheetData>
  <mergeCells count="2">
    <mergeCell ref="C3:E3"/>
    <mergeCell ref="G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C8DCE-625B-4B47-A3FA-9121DA86D0B7}">
  <dimension ref="A1:L54"/>
  <sheetViews>
    <sheetView workbookViewId="0">
      <selection activeCell="C29" sqref="C29"/>
    </sheetView>
  </sheetViews>
  <sheetFormatPr baseColWidth="10" defaultRowHeight="16" x14ac:dyDescent="0.2"/>
  <cols>
    <col min="1" max="1" width="22.6640625" bestFit="1" customWidth="1"/>
    <col min="2" max="2" width="13.1640625" style="3" bestFit="1" customWidth="1"/>
    <col min="3" max="4" width="10.83203125" style="3"/>
    <col min="5" max="7" width="10.83203125" style="13"/>
    <col min="8" max="8" width="15" style="3" bestFit="1" customWidth="1"/>
    <col min="9" max="10" width="20.33203125" style="3" bestFit="1" customWidth="1"/>
    <col min="11" max="11" width="29.83203125" style="3" bestFit="1" customWidth="1"/>
    <col min="12" max="12" width="10.83203125" style="3"/>
  </cols>
  <sheetData>
    <row r="1" spans="1:11" ht="24" x14ac:dyDescent="0.3">
      <c r="A1" s="1" t="s">
        <v>14</v>
      </c>
    </row>
    <row r="2" spans="1:11" ht="18" customHeight="1" x14ac:dyDescent="0.2">
      <c r="B2" s="2"/>
      <c r="H2" s="13"/>
      <c r="I2" s="13"/>
      <c r="J2" s="14" t="s">
        <v>12</v>
      </c>
      <c r="K2" s="14" t="s">
        <v>13</v>
      </c>
    </row>
    <row r="3" spans="1:11" x14ac:dyDescent="0.2">
      <c r="H3" s="14" t="s">
        <v>15</v>
      </c>
      <c r="I3" s="14" t="s">
        <v>16</v>
      </c>
      <c r="J3" s="14" t="s">
        <v>16</v>
      </c>
      <c r="K3" s="14" t="s">
        <v>16</v>
      </c>
    </row>
    <row r="4" spans="1:11" x14ac:dyDescent="0.2">
      <c r="C4" s="6"/>
      <c r="D4" s="6"/>
      <c r="E4" s="14" t="s">
        <v>17</v>
      </c>
      <c r="F4" s="14" t="s">
        <v>18</v>
      </c>
      <c r="G4" s="14" t="s">
        <v>19</v>
      </c>
      <c r="H4" s="14" t="s">
        <v>19</v>
      </c>
      <c r="I4" s="14" t="s">
        <v>19</v>
      </c>
      <c r="J4" s="14" t="s">
        <v>19</v>
      </c>
      <c r="K4" s="14" t="s">
        <v>19</v>
      </c>
    </row>
    <row r="5" spans="1:11" x14ac:dyDescent="0.2">
      <c r="B5" s="15" t="s">
        <v>20</v>
      </c>
      <c r="C5" s="15" t="s">
        <v>7</v>
      </c>
      <c r="D5" s="15" t="s">
        <v>6</v>
      </c>
      <c r="E5" s="13">
        <v>28367.111000000001</v>
      </c>
      <c r="F5" s="13">
        <v>11861.906999999999</v>
      </c>
      <c r="G5" s="13">
        <f t="shared" ref="G5:G26" si="0">E5/F5</f>
        <v>2.3914460802972073</v>
      </c>
      <c r="H5" s="3">
        <f>AVERAGE(G5:G8)</f>
        <v>1.9288987503004673</v>
      </c>
      <c r="I5" s="3">
        <f t="shared" ref="I5:I15" si="1">G5/$H$5</f>
        <v>1.2397986570962776</v>
      </c>
      <c r="J5" s="3">
        <f>AVERAGE(I5:I8)</f>
        <v>1.0000000000000002</v>
      </c>
      <c r="K5" s="3">
        <f>STDEV(I5:I8)/SQRT(COUNT(I5:I8))</f>
        <v>9.2597765162145268E-2</v>
      </c>
    </row>
    <row r="6" spans="1:11" x14ac:dyDescent="0.2">
      <c r="B6" s="15"/>
      <c r="C6" s="15"/>
      <c r="D6" s="15"/>
      <c r="E6" s="13">
        <v>27372.697</v>
      </c>
      <c r="F6" s="13">
        <v>13855.906999999999</v>
      </c>
      <c r="G6" s="13">
        <f t="shared" si="0"/>
        <v>1.9755254563992095</v>
      </c>
      <c r="H6" s="6"/>
      <c r="I6" s="3">
        <f t="shared" si="1"/>
        <v>1.0241727079202467</v>
      </c>
    </row>
    <row r="7" spans="1:11" x14ac:dyDescent="0.2">
      <c r="B7" s="15"/>
      <c r="C7" s="15"/>
      <c r="D7" s="15"/>
      <c r="E7" s="13">
        <v>41056.616999999998</v>
      </c>
      <c r="F7" s="13">
        <v>22677.454000000002</v>
      </c>
      <c r="G7" s="13">
        <f t="shared" si="0"/>
        <v>1.8104597191554217</v>
      </c>
      <c r="H7" s="6"/>
      <c r="I7" s="3">
        <f t="shared" si="1"/>
        <v>0.93859759039887591</v>
      </c>
    </row>
    <row r="8" spans="1:11" x14ac:dyDescent="0.2">
      <c r="B8" s="15"/>
      <c r="C8" s="15"/>
      <c r="D8" s="15"/>
      <c r="E8" s="13">
        <v>30827.161</v>
      </c>
      <c r="F8" s="13">
        <v>20041.534</v>
      </c>
      <c r="G8" s="13">
        <f t="shared" si="0"/>
        <v>1.5381637453500316</v>
      </c>
      <c r="H8" s="6"/>
      <c r="I8" s="3">
        <f t="shared" si="1"/>
        <v>0.79743104458460023</v>
      </c>
    </row>
    <row r="9" spans="1:11" x14ac:dyDescent="0.2">
      <c r="B9" s="15"/>
      <c r="C9" s="15"/>
      <c r="D9" s="15" t="s">
        <v>7</v>
      </c>
      <c r="F9" s="13">
        <v>19249.048999999999</v>
      </c>
      <c r="G9" s="13">
        <f t="shared" si="0"/>
        <v>0</v>
      </c>
      <c r="H9" s="6"/>
      <c r="I9" s="3">
        <f t="shared" si="1"/>
        <v>0</v>
      </c>
      <c r="J9" s="3">
        <f>AVERAGE(I9:I10)</f>
        <v>0</v>
      </c>
      <c r="K9" s="3">
        <f>STDEV(I9:I10)/SQRT(COUNT(I9:I10))</f>
        <v>0</v>
      </c>
    </row>
    <row r="10" spans="1:11" x14ac:dyDescent="0.2">
      <c r="B10" s="15"/>
      <c r="C10" s="15"/>
      <c r="D10" s="15"/>
      <c r="F10" s="13">
        <v>16223.977999999999</v>
      </c>
      <c r="G10" s="13">
        <f t="shared" si="0"/>
        <v>0</v>
      </c>
      <c r="H10" s="6"/>
      <c r="I10" s="3">
        <f t="shared" si="1"/>
        <v>0</v>
      </c>
    </row>
    <row r="11" spans="1:11" x14ac:dyDescent="0.2">
      <c r="B11" s="15"/>
      <c r="C11" s="15"/>
      <c r="D11" s="15" t="s">
        <v>9</v>
      </c>
      <c r="E11" s="13">
        <v>5531.3469999999998</v>
      </c>
      <c r="F11" s="13">
        <v>17161.562999999998</v>
      </c>
      <c r="G11" s="13">
        <f t="shared" si="0"/>
        <v>0.32231021148831257</v>
      </c>
      <c r="H11" s="6"/>
      <c r="I11" s="3">
        <f t="shared" si="1"/>
        <v>0.16709545352658134</v>
      </c>
      <c r="J11" s="3">
        <f>AVERAGE(I11:I13)</f>
        <v>0.19510830092374154</v>
      </c>
      <c r="K11" s="3">
        <f>STDEV(I11:I13)/SQRT(COUNT(I11:I13))</f>
        <v>2.0580060263350842E-2</v>
      </c>
    </row>
    <row r="12" spans="1:11" x14ac:dyDescent="0.2">
      <c r="B12" s="15"/>
      <c r="C12" s="15"/>
      <c r="D12" s="15"/>
      <c r="E12" s="13">
        <v>5933.7610000000004</v>
      </c>
      <c r="F12" s="13">
        <v>13077.522000000001</v>
      </c>
      <c r="G12" s="13">
        <f t="shared" si="0"/>
        <v>0.45373741294413422</v>
      </c>
      <c r="H12" s="6"/>
      <c r="I12" s="3">
        <f t="shared" si="1"/>
        <v>0.2352313271359914</v>
      </c>
    </row>
    <row r="13" spans="1:11" x14ac:dyDescent="0.2">
      <c r="B13" s="15"/>
      <c r="C13" s="15"/>
      <c r="D13" s="15"/>
      <c r="E13" s="13">
        <v>6528.7820000000002</v>
      </c>
      <c r="F13" s="13">
        <v>18495.927</v>
      </c>
      <c r="G13" s="13">
        <f t="shared" si="0"/>
        <v>0.35298484904271088</v>
      </c>
      <c r="H13" s="6"/>
      <c r="I13" s="3">
        <f t="shared" si="1"/>
        <v>0.18299812210865185</v>
      </c>
    </row>
    <row r="14" spans="1:11" x14ac:dyDescent="0.2">
      <c r="B14" s="15"/>
      <c r="C14" s="15"/>
      <c r="D14" s="15" t="s">
        <v>11</v>
      </c>
      <c r="E14" s="13">
        <v>8268.1460000000006</v>
      </c>
      <c r="F14" s="13">
        <v>22900.99</v>
      </c>
      <c r="G14" s="13">
        <f t="shared" si="0"/>
        <v>0.36103880225265372</v>
      </c>
      <c r="H14" s="6"/>
      <c r="I14" s="3">
        <f t="shared" si="1"/>
        <v>0.18717353733388764</v>
      </c>
      <c r="J14" s="3">
        <f>AVERAGE(I14:I15)</f>
        <v>0.16570650809420251</v>
      </c>
      <c r="K14" s="3">
        <f>STDEV(I14:I15)/SQRT(COUNT(I14:I15))</f>
        <v>2.1467029239685204E-2</v>
      </c>
    </row>
    <row r="15" spans="1:11" x14ac:dyDescent="0.2">
      <c r="B15" s="15"/>
      <c r="C15" s="15"/>
      <c r="D15" s="15"/>
      <c r="E15" s="13">
        <v>7769.66</v>
      </c>
      <c r="F15" s="13">
        <v>27925.981</v>
      </c>
      <c r="G15" s="13">
        <f t="shared" si="0"/>
        <v>0.27822335050646924</v>
      </c>
      <c r="H15" s="6"/>
      <c r="I15" s="3">
        <f t="shared" si="1"/>
        <v>0.14423947885451738</v>
      </c>
    </row>
    <row r="16" spans="1:11" x14ac:dyDescent="0.2">
      <c r="B16" s="15"/>
      <c r="C16" s="15" t="s">
        <v>21</v>
      </c>
      <c r="D16" s="15" t="s">
        <v>6</v>
      </c>
      <c r="E16" s="13">
        <v>28351.827000000001</v>
      </c>
      <c r="F16" s="13">
        <v>21450.948</v>
      </c>
      <c r="G16" s="13">
        <f t="shared" si="0"/>
        <v>1.3217050826844576</v>
      </c>
      <c r="H16" s="3">
        <f>AVERAGE(G16:G19)</f>
        <v>1.4406850919122451</v>
      </c>
      <c r="I16" s="3">
        <f t="shared" ref="I16:I26" si="2">G16/$H$16</f>
        <v>0.91741428442917849</v>
      </c>
      <c r="J16" s="3">
        <f>AVERAGE(I16:I19)</f>
        <v>1</v>
      </c>
      <c r="K16" s="3">
        <f>STDEV(I16:I19)/SQRT(COUNT(I16:I19))</f>
        <v>0.15224800372138264</v>
      </c>
    </row>
    <row r="17" spans="1:11" x14ac:dyDescent="0.2">
      <c r="B17" s="15"/>
      <c r="C17" s="15"/>
      <c r="D17" s="15"/>
      <c r="E17" s="13">
        <v>29116.948</v>
      </c>
      <c r="F17" s="13">
        <v>13959.572</v>
      </c>
      <c r="G17" s="13">
        <f t="shared" si="0"/>
        <v>2.0858052095006925</v>
      </c>
      <c r="H17" s="6"/>
      <c r="I17" s="3">
        <f t="shared" si="2"/>
        <v>1.4477870432685389</v>
      </c>
    </row>
    <row r="18" spans="1:11" x14ac:dyDescent="0.2">
      <c r="B18" s="15"/>
      <c r="C18" s="15"/>
      <c r="D18" s="15"/>
      <c r="E18" s="13">
        <v>28734.312000000002</v>
      </c>
      <c r="F18" s="13">
        <v>23114.797999999999</v>
      </c>
      <c r="G18" s="13">
        <f t="shared" si="0"/>
        <v>1.2431132644983531</v>
      </c>
      <c r="H18" s="6"/>
      <c r="I18" s="3">
        <f t="shared" si="2"/>
        <v>0.86286258633269286</v>
      </c>
    </row>
    <row r="19" spans="1:11" x14ac:dyDescent="0.2">
      <c r="B19" s="15"/>
      <c r="C19" s="15"/>
      <c r="D19" s="15"/>
      <c r="E19" s="13">
        <v>29065.948</v>
      </c>
      <c r="F19" s="13">
        <v>26135.697</v>
      </c>
      <c r="G19" s="13">
        <f t="shared" si="0"/>
        <v>1.1121168109654775</v>
      </c>
      <c r="H19" s="6"/>
      <c r="I19" s="3">
        <f t="shared" si="2"/>
        <v>0.77193608596958996</v>
      </c>
    </row>
    <row r="20" spans="1:11" x14ac:dyDescent="0.2">
      <c r="B20" s="15"/>
      <c r="C20" s="15"/>
      <c r="D20" s="15" t="s">
        <v>7</v>
      </c>
      <c r="F20" s="13">
        <v>19548.169999999998</v>
      </c>
      <c r="G20" s="13">
        <f t="shared" si="0"/>
        <v>0</v>
      </c>
      <c r="H20" s="6"/>
      <c r="I20" s="3">
        <f t="shared" si="2"/>
        <v>0</v>
      </c>
      <c r="J20" s="3">
        <f>AVERAGE(I20:I21)</f>
        <v>0</v>
      </c>
      <c r="K20" s="3">
        <f>STDEV(I20:I21)/SQRT(COUNT(I20:I21))</f>
        <v>0</v>
      </c>
    </row>
    <row r="21" spans="1:11" x14ac:dyDescent="0.2">
      <c r="B21" s="15"/>
      <c r="C21" s="15"/>
      <c r="D21" s="15"/>
      <c r="F21" s="13">
        <v>17334.027999999998</v>
      </c>
      <c r="G21" s="13">
        <f t="shared" si="0"/>
        <v>0</v>
      </c>
      <c r="H21" s="6"/>
      <c r="I21" s="3">
        <f t="shared" si="2"/>
        <v>0</v>
      </c>
    </row>
    <row r="22" spans="1:11" ht="17" customHeight="1" x14ac:dyDescent="0.2">
      <c r="B22" s="15"/>
      <c r="C22" s="15"/>
      <c r="D22" s="15" t="s">
        <v>9</v>
      </c>
      <c r="E22" s="13">
        <v>11783.51</v>
      </c>
      <c r="F22" s="13">
        <v>17604.562999999998</v>
      </c>
      <c r="G22" s="13">
        <f t="shared" si="0"/>
        <v>0.66934407857780975</v>
      </c>
      <c r="H22" s="6"/>
      <c r="I22" s="3">
        <f t="shared" si="2"/>
        <v>0.46460123890737171</v>
      </c>
      <c r="J22" s="3">
        <f>AVERAGE(I22:I24)</f>
        <v>0.43892477239957595</v>
      </c>
      <c r="K22" s="3">
        <f>STDEV(I22:I24)/SQRT(COUNT(I22:I24))</f>
        <v>1.5996161008421921E-2</v>
      </c>
    </row>
    <row r="23" spans="1:11" x14ac:dyDescent="0.2">
      <c r="B23" s="15"/>
      <c r="C23" s="15"/>
      <c r="D23" s="15"/>
      <c r="E23" s="13">
        <v>11021.51</v>
      </c>
      <c r="F23" s="13">
        <v>18679.098999999998</v>
      </c>
      <c r="G23" s="13">
        <f t="shared" si="0"/>
        <v>0.59004505517102301</v>
      </c>
      <c r="H23" s="6"/>
      <c r="I23" s="3">
        <f t="shared" si="2"/>
        <v>0.4095586596150908</v>
      </c>
    </row>
    <row r="24" spans="1:11" x14ac:dyDescent="0.2">
      <c r="B24" s="15"/>
      <c r="C24" s="15"/>
      <c r="D24" s="15"/>
      <c r="E24" s="13">
        <v>8654.7309999999998</v>
      </c>
      <c r="F24" s="13">
        <v>13572.472</v>
      </c>
      <c r="G24" s="13">
        <f t="shared" si="0"/>
        <v>0.63766799445230016</v>
      </c>
      <c r="H24" s="6"/>
      <c r="I24" s="3">
        <f t="shared" si="2"/>
        <v>0.44261441867626528</v>
      </c>
    </row>
    <row r="25" spans="1:11" x14ac:dyDescent="0.2">
      <c r="B25" s="15"/>
      <c r="C25" s="15"/>
      <c r="D25" s="15" t="s">
        <v>11</v>
      </c>
      <c r="E25" s="13">
        <v>7505.7820000000002</v>
      </c>
      <c r="F25" s="13">
        <v>14075.593000000001</v>
      </c>
      <c r="G25" s="13">
        <f t="shared" si="0"/>
        <v>0.53324801306772651</v>
      </c>
      <c r="H25" s="6"/>
      <c r="I25" s="3">
        <f t="shared" si="2"/>
        <v>0.37013502538569176</v>
      </c>
      <c r="J25" s="3">
        <f>AVERAGE(I25:I26)</f>
        <v>0.31723122813289895</v>
      </c>
      <c r="K25" s="3">
        <f>STDEV(I25:I26)/SQRT(COUNT(I25:I26))</f>
        <v>5.290379725279265E-2</v>
      </c>
    </row>
    <row r="26" spans="1:11" x14ac:dyDescent="0.2">
      <c r="B26" s="15"/>
      <c r="C26" s="15"/>
      <c r="D26" s="15"/>
      <c r="E26" s="13">
        <v>8643.9529999999995</v>
      </c>
      <c r="F26" s="13">
        <v>22698.705999999998</v>
      </c>
      <c r="G26" s="13">
        <f t="shared" si="0"/>
        <v>0.3808125890524332</v>
      </c>
      <c r="H26" s="6"/>
      <c r="I26" s="3">
        <f t="shared" si="2"/>
        <v>0.26432743088010607</v>
      </c>
    </row>
    <row r="27" spans="1:11" x14ac:dyDescent="0.2">
      <c r="H27" s="6"/>
    </row>
    <row r="29" spans="1:11" ht="24" x14ac:dyDescent="0.3">
      <c r="A29" s="1" t="s">
        <v>22</v>
      </c>
    </row>
    <row r="30" spans="1:11" x14ac:dyDescent="0.2">
      <c r="B30" s="2"/>
      <c r="H30" s="13"/>
      <c r="I30" s="13"/>
      <c r="J30" s="14" t="s">
        <v>12</v>
      </c>
      <c r="K30" s="14" t="s">
        <v>13</v>
      </c>
    </row>
    <row r="31" spans="1:11" x14ac:dyDescent="0.2">
      <c r="H31" s="14" t="s">
        <v>15</v>
      </c>
      <c r="I31" s="14" t="s">
        <v>16</v>
      </c>
      <c r="J31" s="14" t="s">
        <v>16</v>
      </c>
      <c r="K31" s="14" t="s">
        <v>16</v>
      </c>
    </row>
    <row r="32" spans="1:11" x14ac:dyDescent="0.2">
      <c r="C32" s="6"/>
      <c r="D32" s="6"/>
      <c r="E32" s="14" t="s">
        <v>23</v>
      </c>
      <c r="F32" s="14" t="s">
        <v>18</v>
      </c>
      <c r="G32" s="14" t="s">
        <v>24</v>
      </c>
      <c r="H32" s="14" t="s">
        <v>24</v>
      </c>
      <c r="I32" s="14" t="s">
        <v>24</v>
      </c>
      <c r="J32" s="14" t="s">
        <v>24</v>
      </c>
      <c r="K32" s="14" t="s">
        <v>24</v>
      </c>
    </row>
    <row r="33" spans="2:11" x14ac:dyDescent="0.2">
      <c r="B33" s="15" t="s">
        <v>20</v>
      </c>
      <c r="C33" s="15" t="s">
        <v>7</v>
      </c>
      <c r="D33" s="15" t="s">
        <v>6</v>
      </c>
      <c r="E33" s="13">
        <v>5892.7610000000004</v>
      </c>
      <c r="F33" s="13">
        <v>11861.906999999999</v>
      </c>
      <c r="G33" s="13">
        <f t="shared" ref="G33:G54" si="3">E33/F33</f>
        <v>0.49678023946739769</v>
      </c>
      <c r="H33" s="3">
        <f>AVERAGE(G33:G36)</f>
        <v>0.46622696706171518</v>
      </c>
      <c r="I33" s="3">
        <f>G33/$H$33</f>
        <v>1.0655330441270638</v>
      </c>
      <c r="J33" s="3">
        <f>AVERAGE(I33:I36)</f>
        <v>1</v>
      </c>
      <c r="K33" s="3">
        <f>STDEV(I33:I36)/SQRT(COUNT(I33:I36))</f>
        <v>8.0787318704381536E-2</v>
      </c>
    </row>
    <row r="34" spans="2:11" x14ac:dyDescent="0.2">
      <c r="B34" s="15"/>
      <c r="C34" s="15"/>
      <c r="D34" s="15"/>
      <c r="E34" s="13">
        <v>5703.933</v>
      </c>
      <c r="F34" s="13">
        <v>13855.906999999999</v>
      </c>
      <c r="G34" s="13">
        <f t="shared" si="3"/>
        <v>0.41166074512480494</v>
      </c>
      <c r="H34" s="6"/>
      <c r="I34" s="3">
        <f t="shared" ref="I34:I43" si="4">G34/$H$33</f>
        <v>0.88296210688798016</v>
      </c>
    </row>
    <row r="35" spans="2:11" x14ac:dyDescent="0.2">
      <c r="B35" s="15"/>
      <c r="C35" s="15"/>
      <c r="D35" s="15"/>
      <c r="E35" s="13">
        <v>12661.066000000001</v>
      </c>
      <c r="F35" s="13">
        <v>22677.454000000002</v>
      </c>
      <c r="G35" s="13">
        <f t="shared" si="3"/>
        <v>0.55831073452954638</v>
      </c>
      <c r="H35" s="6"/>
      <c r="I35" s="3">
        <f t="shared" si="4"/>
        <v>1.1975084539793297</v>
      </c>
    </row>
    <row r="36" spans="2:11" x14ac:dyDescent="0.2">
      <c r="B36" s="15"/>
      <c r="C36" s="15"/>
      <c r="D36" s="15"/>
      <c r="E36" s="13">
        <v>7979.66</v>
      </c>
      <c r="F36" s="13">
        <v>20041.534</v>
      </c>
      <c r="G36" s="13">
        <f t="shared" si="3"/>
        <v>0.39815614912511188</v>
      </c>
      <c r="H36" s="6"/>
      <c r="I36" s="3">
        <f t="shared" si="4"/>
        <v>0.85399639500562685</v>
      </c>
    </row>
    <row r="37" spans="2:11" x14ac:dyDescent="0.2">
      <c r="B37" s="15"/>
      <c r="C37" s="15"/>
      <c r="D37" s="15" t="s">
        <v>7</v>
      </c>
      <c r="E37" s="13">
        <v>7298.4179999999997</v>
      </c>
      <c r="F37" s="13">
        <v>19249.048999999999</v>
      </c>
      <c r="G37" s="13">
        <f t="shared" si="3"/>
        <v>0.37915732875946234</v>
      </c>
      <c r="H37" s="6"/>
      <c r="I37" s="3">
        <f t="shared" si="4"/>
        <v>0.81324624173717674</v>
      </c>
      <c r="J37" s="3">
        <f>AVERAGE(I37:I38)</f>
        <v>0.88616008792046363</v>
      </c>
      <c r="K37" s="3">
        <f>STDEV(I37:I38)/SQRT(COUNT(I37:I38))</f>
        <v>7.2913846183286835E-2</v>
      </c>
    </row>
    <row r="38" spans="2:11" x14ac:dyDescent="0.2">
      <c r="B38" s="15"/>
      <c r="C38" s="15"/>
      <c r="D38" s="15"/>
      <c r="E38" s="13">
        <v>7254.4889999999996</v>
      </c>
      <c r="F38" s="13">
        <v>16223.977999999999</v>
      </c>
      <c r="G38" s="13">
        <f t="shared" si="3"/>
        <v>0.44714613148513882</v>
      </c>
      <c r="H38" s="6"/>
      <c r="I38" s="3">
        <f t="shared" si="4"/>
        <v>0.95907393410375041</v>
      </c>
    </row>
    <row r="39" spans="2:11" x14ac:dyDescent="0.2">
      <c r="B39" s="15"/>
      <c r="C39" s="15"/>
      <c r="D39" s="15" t="s">
        <v>9</v>
      </c>
      <c r="E39" s="13">
        <v>31451.474999999999</v>
      </c>
      <c r="F39" s="13">
        <v>17161.562999999998</v>
      </c>
      <c r="G39" s="13">
        <f t="shared" si="3"/>
        <v>1.8326696117364136</v>
      </c>
      <c r="H39" s="6"/>
      <c r="I39" s="3">
        <f t="shared" si="4"/>
        <v>3.9308528704085459</v>
      </c>
      <c r="J39" s="3">
        <f>AVERAGE(I39:I41)</f>
        <v>4.0726660163696584</v>
      </c>
      <c r="K39" s="3">
        <f>STDEV(I39:I41)/SQRT(COUNT(I39:I41))</f>
        <v>0.22018255286759739</v>
      </c>
    </row>
    <row r="40" spans="2:11" x14ac:dyDescent="0.2">
      <c r="B40" s="15"/>
      <c r="C40" s="15"/>
      <c r="D40" s="15"/>
      <c r="E40" s="13">
        <v>27465.111000000001</v>
      </c>
      <c r="F40" s="13">
        <v>13077.522000000001</v>
      </c>
      <c r="G40" s="13">
        <f t="shared" si="3"/>
        <v>2.1001770060107718</v>
      </c>
      <c r="H40" s="6"/>
      <c r="I40" s="3">
        <f t="shared" si="4"/>
        <v>4.504623615503494</v>
      </c>
    </row>
    <row r="41" spans="2:11" x14ac:dyDescent="0.2">
      <c r="B41" s="15"/>
      <c r="C41" s="15"/>
      <c r="D41" s="15"/>
      <c r="E41" s="13">
        <v>32617.817999999999</v>
      </c>
      <c r="F41" s="13">
        <v>18495.927</v>
      </c>
      <c r="G41" s="13">
        <f t="shared" si="3"/>
        <v>1.7635135562548447</v>
      </c>
      <c r="H41" s="6"/>
      <c r="I41" s="3">
        <f t="shared" si="4"/>
        <v>3.7825215631969349</v>
      </c>
    </row>
    <row r="42" spans="2:11" x14ac:dyDescent="0.2">
      <c r="B42" s="15"/>
      <c r="C42" s="15"/>
      <c r="D42" s="15" t="s">
        <v>11</v>
      </c>
      <c r="E42" s="13">
        <v>10503.409</v>
      </c>
      <c r="F42" s="13">
        <v>22900.99</v>
      </c>
      <c r="G42" s="13">
        <f t="shared" si="3"/>
        <v>0.4586443206167069</v>
      </c>
      <c r="H42" s="6"/>
      <c r="I42" s="3">
        <f t="shared" si="4"/>
        <v>0.98373614788351671</v>
      </c>
      <c r="J42" s="3">
        <f>AVERAGE(I42:I43)</f>
        <v>1.6366790924115113</v>
      </c>
      <c r="K42" s="3">
        <f>STDEV(I42:I43)/SQRT(COUNT(I42:I43))</f>
        <v>0.65294294452799495</v>
      </c>
    </row>
    <row r="43" spans="2:11" x14ac:dyDescent="0.2">
      <c r="B43" s="15"/>
      <c r="C43" s="15"/>
      <c r="D43" s="15"/>
      <c r="E43" s="13">
        <v>29810.525000000001</v>
      </c>
      <c r="F43" s="13">
        <v>27925.981</v>
      </c>
      <c r="G43" s="13">
        <f t="shared" si="3"/>
        <v>1.0674835379999723</v>
      </c>
      <c r="H43" s="6"/>
      <c r="I43" s="3">
        <f t="shared" si="4"/>
        <v>2.2896220369395062</v>
      </c>
    </row>
    <row r="44" spans="2:11" x14ac:dyDescent="0.2">
      <c r="B44" s="15"/>
      <c r="C44" s="15" t="s">
        <v>21</v>
      </c>
      <c r="D44" s="15" t="s">
        <v>6</v>
      </c>
      <c r="E44" s="13">
        <v>7655.66</v>
      </c>
      <c r="F44" s="13">
        <v>21450.948</v>
      </c>
      <c r="G44" s="13">
        <f t="shared" si="3"/>
        <v>0.35689145300245007</v>
      </c>
      <c r="H44" s="3">
        <f>AVERAGE(G44:G47)</f>
        <v>0.30964986839202396</v>
      </c>
      <c r="I44" s="3">
        <f>G44/$H$44</f>
        <v>1.1525645234591773</v>
      </c>
      <c r="J44" s="3">
        <f>AVERAGE(I44:I47)</f>
        <v>1</v>
      </c>
      <c r="K44" s="3">
        <f>STDEV(I44:I47)/SQRT(COUNT(I44:I47))</f>
        <v>8.0979983877420891E-2</v>
      </c>
    </row>
    <row r="45" spans="2:11" x14ac:dyDescent="0.2">
      <c r="B45" s="15"/>
      <c r="C45" s="15"/>
      <c r="D45" s="15"/>
      <c r="E45" s="13">
        <v>4528.8609999999999</v>
      </c>
      <c r="F45" s="13">
        <v>13959.572</v>
      </c>
      <c r="G45" s="13">
        <f t="shared" si="3"/>
        <v>0.32442692369078363</v>
      </c>
      <c r="H45" s="6"/>
      <c r="I45" s="3">
        <f t="shared" ref="I45:I54" si="5">G45/$H$44</f>
        <v>1.0477218200527427</v>
      </c>
    </row>
    <row r="46" spans="2:11" x14ac:dyDescent="0.2">
      <c r="B46" s="15"/>
      <c r="C46" s="15"/>
      <c r="D46" s="15"/>
      <c r="E46" s="13">
        <v>5520.1750000000002</v>
      </c>
      <c r="F46" s="13">
        <v>23114.797999999999</v>
      </c>
      <c r="G46" s="13">
        <f t="shared" si="3"/>
        <v>0.23881562797996334</v>
      </c>
      <c r="H46" s="6"/>
      <c r="I46" s="3">
        <f t="shared" si="5"/>
        <v>0.77124408035470948</v>
      </c>
    </row>
    <row r="47" spans="2:11" x14ac:dyDescent="0.2">
      <c r="B47" s="15"/>
      <c r="C47" s="15"/>
      <c r="D47" s="15"/>
      <c r="E47" s="13">
        <v>8323.3169999999991</v>
      </c>
      <c r="F47" s="13">
        <v>26135.697</v>
      </c>
      <c r="G47" s="13">
        <f t="shared" si="3"/>
        <v>0.3184654688948988</v>
      </c>
      <c r="H47" s="6"/>
      <c r="I47" s="3">
        <f t="shared" si="5"/>
        <v>1.0284695761333704</v>
      </c>
    </row>
    <row r="48" spans="2:11" x14ac:dyDescent="0.2">
      <c r="B48" s="15"/>
      <c r="C48" s="15"/>
      <c r="D48" s="15" t="s">
        <v>7</v>
      </c>
      <c r="E48" s="13">
        <v>5890.0039999999999</v>
      </c>
      <c r="F48" s="13">
        <v>19548.169999999998</v>
      </c>
      <c r="G48" s="13">
        <f t="shared" si="3"/>
        <v>0.30130718118371186</v>
      </c>
      <c r="H48" s="6"/>
      <c r="I48" s="3">
        <f t="shared" si="5"/>
        <v>0.97305767558812561</v>
      </c>
      <c r="J48" s="3">
        <f>AVERAGE(I48:I49)</f>
        <v>1.2146082851546012</v>
      </c>
      <c r="K48" s="3">
        <f>STDEV(I48:I49)/SQRT(COUNT(I48:I49))</f>
        <v>0.24155060956647514</v>
      </c>
    </row>
    <row r="49" spans="2:11" x14ac:dyDescent="0.2">
      <c r="B49" s="15"/>
      <c r="C49" s="15"/>
      <c r="D49" s="15"/>
      <c r="E49" s="13">
        <v>7815.9030000000002</v>
      </c>
      <c r="F49" s="13">
        <v>17334.027999999998</v>
      </c>
      <c r="G49" s="13">
        <f t="shared" si="3"/>
        <v>0.45089941010825646</v>
      </c>
      <c r="H49" s="6"/>
      <c r="I49" s="3">
        <f t="shared" si="5"/>
        <v>1.4561588947210766</v>
      </c>
    </row>
    <row r="50" spans="2:11" x14ac:dyDescent="0.2">
      <c r="B50" s="15"/>
      <c r="C50" s="15"/>
      <c r="D50" s="15" t="s">
        <v>9</v>
      </c>
      <c r="E50" s="13">
        <v>48342.415999999997</v>
      </c>
      <c r="F50" s="13">
        <v>17604.562999999998</v>
      </c>
      <c r="G50" s="13">
        <f t="shared" si="3"/>
        <v>2.7460162459017017</v>
      </c>
      <c r="H50" s="6"/>
      <c r="I50" s="3">
        <f t="shared" si="5"/>
        <v>8.8681330954908759</v>
      </c>
      <c r="J50" s="3">
        <f>AVERAGE(I50:I52)</f>
        <v>8.6084358160123813</v>
      </c>
      <c r="K50" s="3">
        <f>STDEV(I50:I52)/SQRT(COUNT(I50:I52))</f>
        <v>0.16253219230947366</v>
      </c>
    </row>
    <row r="51" spans="2:11" x14ac:dyDescent="0.2">
      <c r="B51" s="15"/>
      <c r="C51" s="15"/>
      <c r="D51" s="15"/>
      <c r="E51" s="13">
        <v>48060.659</v>
      </c>
      <c r="F51" s="13">
        <v>18679.098999999998</v>
      </c>
      <c r="G51" s="13">
        <f t="shared" si="3"/>
        <v>2.5729645203979059</v>
      </c>
      <c r="H51" s="6"/>
      <c r="I51" s="3">
        <f t="shared" si="5"/>
        <v>8.30927051175256</v>
      </c>
    </row>
    <row r="52" spans="2:11" x14ac:dyDescent="0.2">
      <c r="B52" s="15"/>
      <c r="C52" s="15"/>
      <c r="D52" s="15"/>
      <c r="E52" s="13">
        <v>36344.667999999998</v>
      </c>
      <c r="F52" s="13">
        <v>13572.472</v>
      </c>
      <c r="G52" s="13">
        <f t="shared" si="3"/>
        <v>2.6778222861686505</v>
      </c>
      <c r="H52" s="6"/>
      <c r="I52" s="3">
        <f t="shared" si="5"/>
        <v>8.6479038407937097</v>
      </c>
    </row>
    <row r="53" spans="2:11" x14ac:dyDescent="0.2">
      <c r="B53" s="15"/>
      <c r="C53" s="15"/>
      <c r="D53" s="15" t="s">
        <v>11</v>
      </c>
      <c r="E53" s="13">
        <v>26225.919000000002</v>
      </c>
      <c r="F53" s="13">
        <v>14075.593000000001</v>
      </c>
      <c r="G53" s="13">
        <f t="shared" si="3"/>
        <v>1.8632194750160793</v>
      </c>
      <c r="H53" s="6"/>
      <c r="I53" s="3">
        <f t="shared" si="5"/>
        <v>6.0171815498955743</v>
      </c>
      <c r="J53" s="3">
        <f>AVERAGE(I53:I54)</f>
        <v>5.8398027071157763</v>
      </c>
      <c r="K53" s="3">
        <f>STDEV(I53:I54)/SQRT(COUNT(I53:I54))</f>
        <v>0.17737884277979751</v>
      </c>
    </row>
    <row r="54" spans="2:11" x14ac:dyDescent="0.2">
      <c r="B54" s="15"/>
      <c r="C54" s="15"/>
      <c r="D54" s="15"/>
      <c r="E54" s="13">
        <v>39799.203000000001</v>
      </c>
      <c r="F54" s="13">
        <v>22698.705999999998</v>
      </c>
      <c r="G54" s="13">
        <f t="shared" si="3"/>
        <v>1.7533688043714917</v>
      </c>
      <c r="H54" s="6"/>
      <c r="I54" s="3">
        <f t="shared" si="5"/>
        <v>5.6624238643359792</v>
      </c>
    </row>
  </sheetData>
  <mergeCells count="22">
    <mergeCell ref="D50:D52"/>
    <mergeCell ref="D53:D54"/>
    <mergeCell ref="D25:D26"/>
    <mergeCell ref="B33:B54"/>
    <mergeCell ref="C33:C43"/>
    <mergeCell ref="D33:D36"/>
    <mergeCell ref="D37:D38"/>
    <mergeCell ref="D39:D41"/>
    <mergeCell ref="D42:D43"/>
    <mergeCell ref="C44:C54"/>
    <mergeCell ref="D44:D47"/>
    <mergeCell ref="D48:D49"/>
    <mergeCell ref="B5:B26"/>
    <mergeCell ref="C5:C15"/>
    <mergeCell ref="D5:D8"/>
    <mergeCell ref="D9:D10"/>
    <mergeCell ref="D11:D13"/>
    <mergeCell ref="D14:D15"/>
    <mergeCell ref="C16:C26"/>
    <mergeCell ref="D16:D19"/>
    <mergeCell ref="D20:D21"/>
    <mergeCell ref="D22:D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4FD50-0FF0-104F-91B6-0B28656E78C2}">
  <dimension ref="A1:T37"/>
  <sheetViews>
    <sheetView workbookViewId="0">
      <selection activeCell="C31" sqref="C31"/>
    </sheetView>
  </sheetViews>
  <sheetFormatPr baseColWidth="10" defaultRowHeight="16" x14ac:dyDescent="0.2"/>
  <cols>
    <col min="1" max="1" width="12.83203125" bestFit="1" customWidth="1"/>
    <col min="2" max="2" width="29.5" style="3" bestFit="1" customWidth="1"/>
    <col min="3" max="14" width="10.83203125" style="3"/>
  </cols>
  <sheetData>
    <row r="1" spans="1:14" ht="24" x14ac:dyDescent="0.3">
      <c r="A1" s="1" t="s">
        <v>0</v>
      </c>
      <c r="B1" s="2"/>
    </row>
    <row r="2" spans="1:14" x14ac:dyDescent="0.2"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C3" s="4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">
      <c r="C4" s="4" t="s">
        <v>3</v>
      </c>
      <c r="D4" s="4"/>
      <c r="E4" s="4"/>
      <c r="F4" s="4"/>
      <c r="G4" s="4"/>
      <c r="H4" s="4"/>
      <c r="I4" s="4" t="s">
        <v>4</v>
      </c>
      <c r="J4" s="4"/>
      <c r="K4" s="4"/>
      <c r="L4" s="4"/>
      <c r="M4" s="4"/>
      <c r="N4" s="4"/>
    </row>
    <row r="5" spans="1:14" x14ac:dyDescent="0.2">
      <c r="B5" s="5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</row>
    <row r="6" spans="1:14" x14ac:dyDescent="0.2">
      <c r="B6" s="6">
        <v>1</v>
      </c>
      <c r="C6" s="3">
        <v>334.2</v>
      </c>
      <c r="D6" s="3">
        <v>811.55</v>
      </c>
      <c r="E6" s="3">
        <v>377.4</v>
      </c>
      <c r="F6" s="3">
        <v>498.1</v>
      </c>
      <c r="G6" s="3">
        <v>672.1</v>
      </c>
      <c r="H6" s="3">
        <v>781.3</v>
      </c>
      <c r="I6" s="3">
        <v>275.95</v>
      </c>
      <c r="J6" s="3">
        <v>667.05</v>
      </c>
      <c r="K6" s="3">
        <v>419.45</v>
      </c>
      <c r="L6" s="3">
        <v>518.65</v>
      </c>
      <c r="M6" s="3">
        <v>716.75</v>
      </c>
      <c r="N6" s="3">
        <v>880</v>
      </c>
    </row>
    <row r="7" spans="1:14" x14ac:dyDescent="0.2">
      <c r="B7" s="6">
        <v>2</v>
      </c>
      <c r="C7" s="3">
        <v>363.25</v>
      </c>
      <c r="D7" s="3">
        <v>552.79999999999995</v>
      </c>
      <c r="E7" s="3">
        <v>395.4</v>
      </c>
      <c r="F7" s="3">
        <v>719.1</v>
      </c>
      <c r="G7" s="3">
        <v>505.1</v>
      </c>
      <c r="H7" s="3">
        <v>537.25</v>
      </c>
      <c r="I7" s="3">
        <v>311.60000000000002</v>
      </c>
      <c r="J7" s="3">
        <v>694.25</v>
      </c>
      <c r="K7" s="3">
        <v>373</v>
      </c>
      <c r="L7" s="3">
        <v>647</v>
      </c>
      <c r="M7" s="3">
        <v>588.25</v>
      </c>
      <c r="N7" s="3">
        <v>940.45</v>
      </c>
    </row>
    <row r="8" spans="1:14" x14ac:dyDescent="0.2">
      <c r="B8" s="6">
        <v>3</v>
      </c>
      <c r="C8" s="3">
        <v>294.55</v>
      </c>
      <c r="D8" s="3">
        <v>654.79999999999995</v>
      </c>
      <c r="E8" s="3">
        <v>381.25</v>
      </c>
      <c r="F8" s="3">
        <v>691.05</v>
      </c>
      <c r="G8" s="3">
        <v>639.1</v>
      </c>
      <c r="H8" s="3">
        <v>696.4</v>
      </c>
      <c r="I8" s="3">
        <v>324.89999999999998</v>
      </c>
      <c r="J8" s="3">
        <v>759.7</v>
      </c>
      <c r="K8" s="3">
        <v>454.4</v>
      </c>
      <c r="L8" s="3">
        <v>618.04999999999995</v>
      </c>
      <c r="M8" s="3">
        <v>726.1</v>
      </c>
      <c r="N8" s="3">
        <v>729.2</v>
      </c>
    </row>
    <row r="9" spans="1:14" x14ac:dyDescent="0.2">
      <c r="B9" s="6">
        <v>4</v>
      </c>
      <c r="C9" s="3">
        <v>339</v>
      </c>
      <c r="D9" s="3">
        <v>521.79999999999995</v>
      </c>
      <c r="E9" s="3">
        <v>386.05</v>
      </c>
      <c r="F9" s="3">
        <v>498</v>
      </c>
      <c r="G9" s="3">
        <v>500.15</v>
      </c>
      <c r="H9" s="3">
        <v>604.70000000000005</v>
      </c>
      <c r="I9" s="3">
        <v>351.05</v>
      </c>
      <c r="J9" s="3">
        <v>617.65</v>
      </c>
      <c r="K9" s="3">
        <v>351.65</v>
      </c>
      <c r="L9" s="3">
        <v>426.45</v>
      </c>
      <c r="M9" s="3">
        <v>624.54999999999995</v>
      </c>
      <c r="N9" s="3">
        <v>874.45</v>
      </c>
    </row>
    <row r="10" spans="1:14" x14ac:dyDescent="0.2">
      <c r="B10" s="6">
        <v>5</v>
      </c>
      <c r="C10" s="3">
        <v>324</v>
      </c>
      <c r="D10" s="3">
        <v>388.1</v>
      </c>
      <c r="E10" s="3">
        <v>357.85</v>
      </c>
      <c r="F10" s="3">
        <v>626.1</v>
      </c>
      <c r="G10" s="3">
        <v>343.25</v>
      </c>
      <c r="H10" s="3">
        <v>330.3</v>
      </c>
      <c r="I10" s="3">
        <v>334.1</v>
      </c>
      <c r="J10" s="3">
        <v>544.70000000000005</v>
      </c>
      <c r="K10" s="3">
        <v>304.60000000000002</v>
      </c>
      <c r="L10" s="3">
        <v>439.35</v>
      </c>
      <c r="M10" s="3">
        <v>449.05</v>
      </c>
      <c r="N10" s="3">
        <v>463.95</v>
      </c>
    </row>
    <row r="11" spans="1:14" x14ac:dyDescent="0.2">
      <c r="B11" s="6">
        <v>6</v>
      </c>
      <c r="C11" s="3">
        <v>336.9</v>
      </c>
      <c r="D11" s="3">
        <v>432.2</v>
      </c>
      <c r="E11" s="3">
        <v>298</v>
      </c>
      <c r="F11" s="3">
        <v>315.2</v>
      </c>
      <c r="G11" s="3">
        <v>385.3</v>
      </c>
      <c r="H11" s="3">
        <v>342.5</v>
      </c>
      <c r="I11" s="3">
        <v>304.3</v>
      </c>
      <c r="J11" s="3">
        <v>708.85</v>
      </c>
      <c r="L11" s="3">
        <v>588.95000000000005</v>
      </c>
      <c r="M11" s="3">
        <v>882.9</v>
      </c>
      <c r="N11" s="3">
        <v>781.25</v>
      </c>
    </row>
    <row r="12" spans="1:14" x14ac:dyDescent="0.2">
      <c r="B12" s="6">
        <v>7</v>
      </c>
      <c r="C12" s="3">
        <v>299.8</v>
      </c>
      <c r="D12" s="3">
        <v>487.65</v>
      </c>
      <c r="E12" s="3">
        <v>309.8</v>
      </c>
      <c r="F12" s="3">
        <v>439.25</v>
      </c>
      <c r="G12" s="3">
        <v>392.25</v>
      </c>
      <c r="H12" s="3">
        <v>319.3</v>
      </c>
      <c r="I12" s="3">
        <v>283</v>
      </c>
      <c r="J12" s="3">
        <v>722.4</v>
      </c>
      <c r="M12" s="3">
        <v>601.1</v>
      </c>
      <c r="N12" s="3">
        <v>672.35</v>
      </c>
    </row>
    <row r="13" spans="1:14" x14ac:dyDescent="0.2">
      <c r="B13" s="6">
        <v>8</v>
      </c>
      <c r="C13" s="3">
        <v>266.89999999999998</v>
      </c>
      <c r="D13" s="3">
        <v>651.1</v>
      </c>
      <c r="E13" s="3">
        <v>299.55</v>
      </c>
      <c r="F13" s="3">
        <v>426.95</v>
      </c>
      <c r="G13" s="3">
        <v>714.75</v>
      </c>
      <c r="H13" s="3">
        <v>388.6</v>
      </c>
      <c r="I13" s="3">
        <v>247.95</v>
      </c>
      <c r="N13" s="3">
        <v>573.04999999999995</v>
      </c>
    </row>
    <row r="14" spans="1:14" x14ac:dyDescent="0.2">
      <c r="B14" s="6">
        <v>9</v>
      </c>
      <c r="C14" s="3">
        <v>328.1</v>
      </c>
      <c r="D14" s="3">
        <v>511</v>
      </c>
      <c r="E14" s="3">
        <v>274.8</v>
      </c>
      <c r="F14" s="3">
        <v>425.8</v>
      </c>
      <c r="G14" s="3">
        <v>602.04999999999995</v>
      </c>
      <c r="H14" s="3">
        <v>493.05</v>
      </c>
    </row>
    <row r="15" spans="1:14" x14ac:dyDescent="0.2">
      <c r="B15" s="6">
        <v>10</v>
      </c>
      <c r="C15" s="3">
        <v>329.5</v>
      </c>
      <c r="D15" s="3">
        <v>544.85</v>
      </c>
      <c r="E15" s="3">
        <v>270</v>
      </c>
      <c r="F15" s="3">
        <v>610.6</v>
      </c>
      <c r="G15" s="3">
        <v>481.6</v>
      </c>
      <c r="H15" s="3">
        <v>716.85</v>
      </c>
    </row>
    <row r="16" spans="1:14" x14ac:dyDescent="0.2">
      <c r="B16" s="6">
        <v>11</v>
      </c>
      <c r="C16" s="3">
        <v>291.85000000000002</v>
      </c>
      <c r="D16" s="3">
        <v>575.1</v>
      </c>
      <c r="E16" s="3">
        <v>298.25</v>
      </c>
      <c r="F16" s="3">
        <v>636.29999999999995</v>
      </c>
      <c r="G16" s="3">
        <v>583</v>
      </c>
      <c r="H16" s="3">
        <v>567.35</v>
      </c>
    </row>
    <row r="17" spans="1:20" x14ac:dyDescent="0.2">
      <c r="B17" s="7">
        <v>12</v>
      </c>
      <c r="C17" s="3">
        <v>284.8</v>
      </c>
      <c r="D17" s="3">
        <v>483.75</v>
      </c>
      <c r="E17" s="3">
        <v>228.35</v>
      </c>
      <c r="F17" s="3">
        <v>467.05</v>
      </c>
      <c r="G17" s="3">
        <v>593.5</v>
      </c>
      <c r="H17" s="3">
        <v>574.15</v>
      </c>
    </row>
    <row r="18" spans="1:20" x14ac:dyDescent="0.2">
      <c r="B18" s="6">
        <v>13</v>
      </c>
      <c r="C18" s="3">
        <v>397.8</v>
      </c>
      <c r="D18" s="3">
        <v>463.8</v>
      </c>
      <c r="E18" s="3">
        <v>268.89999999999998</v>
      </c>
      <c r="F18" s="3">
        <v>421.65</v>
      </c>
      <c r="G18" s="3">
        <v>475.5</v>
      </c>
      <c r="H18" s="3">
        <v>374</v>
      </c>
    </row>
    <row r="19" spans="1:20" x14ac:dyDescent="0.2">
      <c r="B19" s="6">
        <v>14</v>
      </c>
      <c r="C19" s="3">
        <v>381.35</v>
      </c>
      <c r="D19" s="3">
        <v>576.1</v>
      </c>
      <c r="F19" s="3">
        <v>534.95000000000005</v>
      </c>
      <c r="G19" s="3">
        <v>520.95000000000005</v>
      </c>
      <c r="H19" s="3">
        <v>482.85</v>
      </c>
    </row>
    <row r="20" spans="1:20" x14ac:dyDescent="0.2">
      <c r="A20" s="8"/>
      <c r="B20" s="6">
        <v>15</v>
      </c>
      <c r="C20" s="3">
        <v>315.2</v>
      </c>
      <c r="D20" s="3">
        <v>568.15</v>
      </c>
      <c r="G20" s="3">
        <v>369.7</v>
      </c>
      <c r="H20" s="3">
        <v>468.65</v>
      </c>
    </row>
    <row r="21" spans="1:20" x14ac:dyDescent="0.2">
      <c r="B21" s="6">
        <v>16</v>
      </c>
      <c r="C21" s="3">
        <v>287.25</v>
      </c>
      <c r="H21" s="3">
        <v>427.8</v>
      </c>
      <c r="I21" s="9"/>
      <c r="J21" s="6"/>
      <c r="K21" s="6"/>
      <c r="L21" s="6"/>
      <c r="M21" s="9"/>
      <c r="N21" s="6"/>
      <c r="O21" s="8"/>
      <c r="P21" s="8"/>
      <c r="Q21" s="10"/>
      <c r="R21" s="8"/>
      <c r="S21" s="8"/>
      <c r="T21" s="8"/>
    </row>
    <row r="22" spans="1:20" x14ac:dyDescent="0.2">
      <c r="A22" s="8"/>
      <c r="B22" s="6">
        <v>17</v>
      </c>
      <c r="C22" s="3">
        <v>247.1</v>
      </c>
      <c r="I22" s="11"/>
      <c r="J22" s="11"/>
      <c r="K22" s="11"/>
      <c r="L22" s="11"/>
      <c r="M22" s="11"/>
      <c r="N22" s="11"/>
      <c r="O22" s="12"/>
      <c r="P22" s="12"/>
      <c r="Q22" s="12"/>
      <c r="R22" s="12"/>
      <c r="S22" s="12"/>
      <c r="T22" s="12"/>
    </row>
    <row r="23" spans="1:20" x14ac:dyDescent="0.2">
      <c r="A23" s="8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  <c r="P23" s="12"/>
      <c r="Q23" s="12"/>
      <c r="R23" s="12"/>
      <c r="S23" s="12"/>
      <c r="T23" s="12"/>
    </row>
    <row r="24" spans="1:20" x14ac:dyDescent="0.2">
      <c r="A24" s="8"/>
      <c r="B24" s="5" t="s">
        <v>12</v>
      </c>
      <c r="C24" s="11">
        <f>AVERAGE(C6:C22)</f>
        <v>318.91470588235302</v>
      </c>
      <c r="D24" s="11">
        <f t="shared" ref="D24:N24" si="0">AVERAGE(D6:D22)</f>
        <v>548.18333333333351</v>
      </c>
      <c r="E24" s="11">
        <f t="shared" si="0"/>
        <v>318.89230769230772</v>
      </c>
      <c r="F24" s="11">
        <f t="shared" si="0"/>
        <v>522.15</v>
      </c>
      <c r="G24" s="11">
        <f t="shared" si="0"/>
        <v>518.5533333333334</v>
      </c>
      <c r="H24" s="11">
        <f t="shared" si="0"/>
        <v>506.56562500000001</v>
      </c>
      <c r="I24" s="11">
        <f t="shared" si="0"/>
        <v>304.10624999999993</v>
      </c>
      <c r="J24" s="11">
        <f t="shared" si="0"/>
        <v>673.51428571428573</v>
      </c>
      <c r="K24" s="11">
        <f t="shared" si="0"/>
        <v>380.62</v>
      </c>
      <c r="L24" s="11">
        <f t="shared" si="0"/>
        <v>539.74166666666667</v>
      </c>
      <c r="M24" s="11">
        <f t="shared" si="0"/>
        <v>655.52857142857135</v>
      </c>
      <c r="N24" s="11">
        <f t="shared" si="0"/>
        <v>739.33750000000009</v>
      </c>
      <c r="O24" s="12"/>
      <c r="P24" s="12"/>
      <c r="Q24" s="12"/>
      <c r="R24" s="12"/>
      <c r="S24" s="12"/>
      <c r="T24" s="12"/>
    </row>
    <row r="25" spans="1:20" x14ac:dyDescent="0.2">
      <c r="A25" s="8"/>
      <c r="B25" s="5" t="s">
        <v>13</v>
      </c>
      <c r="C25" s="11">
        <f>STDEV(C6:C22)/SQRT(COUNT(C6:C22))</f>
        <v>9.5878559109352377</v>
      </c>
      <c r="D25" s="11">
        <f t="shared" ref="D25:N25" si="1">STDEV(D6:D22)/SQRT(COUNT(D6:D22))</f>
        <v>26.668142965087462</v>
      </c>
      <c r="E25" s="11">
        <f t="shared" si="1"/>
        <v>15.094580924098546</v>
      </c>
      <c r="F25" s="11">
        <f>STDEV(F6:F22)/SQRT(COUNT(F6:F22))</f>
        <v>31.577963870360648</v>
      </c>
      <c r="G25" s="11">
        <f t="shared" si="1"/>
        <v>29.575198130265242</v>
      </c>
      <c r="H25" s="11">
        <f t="shared" si="1"/>
        <v>35.794647446333244</v>
      </c>
      <c r="I25" s="11">
        <f t="shared" si="1"/>
        <v>11.940093912274557</v>
      </c>
      <c r="J25" s="11">
        <f t="shared" si="1"/>
        <v>27.278152155782355</v>
      </c>
      <c r="K25" s="11">
        <f t="shared" si="1"/>
        <v>26.103278529717315</v>
      </c>
      <c r="L25" s="11">
        <f t="shared" si="1"/>
        <v>38.042236213334327</v>
      </c>
      <c r="M25" s="11">
        <f t="shared" si="1"/>
        <v>51.526254122976731</v>
      </c>
      <c r="N25" s="11">
        <f t="shared" si="1"/>
        <v>57.990781864447975</v>
      </c>
      <c r="O25" s="12"/>
      <c r="P25" s="12"/>
      <c r="Q25" s="12"/>
      <c r="R25" s="12"/>
      <c r="S25" s="12"/>
      <c r="T25" s="12"/>
    </row>
    <row r="26" spans="1:20" x14ac:dyDescent="0.2">
      <c r="A26" s="8"/>
      <c r="B26" s="6"/>
      <c r="C26" s="11"/>
      <c r="D26" s="11"/>
      <c r="E26" s="11"/>
      <c r="F26" s="11"/>
      <c r="I26" s="11"/>
      <c r="J26" s="11"/>
      <c r="K26" s="11"/>
      <c r="L26" s="11"/>
      <c r="M26" s="11"/>
      <c r="N26" s="11"/>
      <c r="O26" s="12"/>
      <c r="P26" s="12"/>
      <c r="Q26" s="12"/>
      <c r="R26" s="12"/>
      <c r="S26" s="12"/>
      <c r="T26" s="12"/>
    </row>
    <row r="27" spans="1:20" x14ac:dyDescent="0.2">
      <c r="A27" s="8"/>
      <c r="B27" s="6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  <c r="P27" s="12"/>
      <c r="Q27" s="12"/>
      <c r="R27" s="12"/>
      <c r="S27" s="12"/>
      <c r="T27" s="12"/>
    </row>
    <row r="28" spans="1:20" x14ac:dyDescent="0.2">
      <c r="J28" s="11"/>
      <c r="K28" s="11"/>
    </row>
    <row r="29" spans="1:20" x14ac:dyDescent="0.2">
      <c r="G29" s="11"/>
    </row>
    <row r="30" spans="1:20" x14ac:dyDescent="0.2">
      <c r="A30" s="8"/>
      <c r="B30" s="6"/>
    </row>
    <row r="31" spans="1:20" x14ac:dyDescent="0.2">
      <c r="C31" s="9"/>
      <c r="D31" s="6"/>
      <c r="E31" s="6"/>
      <c r="F31" s="6"/>
      <c r="G31" s="9"/>
      <c r="H31" s="6"/>
      <c r="I31" s="6"/>
      <c r="J31" s="6"/>
      <c r="L31" s="6"/>
      <c r="N31" s="6"/>
    </row>
    <row r="32" spans="1:20" x14ac:dyDescent="0.2">
      <c r="A32" s="8"/>
      <c r="B32" s="6"/>
      <c r="C32" s="11"/>
      <c r="D32" s="11"/>
      <c r="E32" s="11"/>
      <c r="F32" s="11"/>
      <c r="G32" s="11"/>
      <c r="H32" s="11"/>
      <c r="I32" s="11"/>
      <c r="J32" s="11"/>
    </row>
    <row r="33" spans="1:10" x14ac:dyDescent="0.2">
      <c r="A33" s="8"/>
      <c r="B33" s="6"/>
      <c r="G33" s="11"/>
      <c r="H33" s="11"/>
      <c r="I33" s="11"/>
      <c r="J33" s="11"/>
    </row>
    <row r="34" spans="1:10" x14ac:dyDescent="0.2">
      <c r="A34" s="8"/>
      <c r="B34" s="6"/>
      <c r="C34" s="11"/>
      <c r="D34" s="11"/>
      <c r="E34" s="11"/>
      <c r="F34" s="11"/>
      <c r="G34" s="11"/>
      <c r="H34" s="11"/>
      <c r="I34" s="11"/>
      <c r="J34" s="11"/>
    </row>
    <row r="35" spans="1:10" x14ac:dyDescent="0.2">
      <c r="A35" s="8"/>
      <c r="B35" s="6"/>
      <c r="C35" s="11"/>
      <c r="D35" s="11"/>
      <c r="E35" s="11"/>
      <c r="F35" s="11"/>
      <c r="G35" s="11"/>
      <c r="H35" s="11"/>
      <c r="I35" s="11"/>
      <c r="J35" s="11"/>
    </row>
    <row r="36" spans="1:10" x14ac:dyDescent="0.2">
      <c r="A36" s="8"/>
      <c r="B36" s="6"/>
      <c r="C36" s="11"/>
      <c r="D36" s="11"/>
      <c r="E36" s="11"/>
      <c r="F36" s="11"/>
      <c r="G36" s="11"/>
      <c r="H36" s="11"/>
      <c r="I36" s="11"/>
      <c r="J36" s="11"/>
    </row>
    <row r="37" spans="1:10" x14ac:dyDescent="0.2">
      <c r="A37" s="8"/>
      <c r="B37" s="6"/>
      <c r="C37" s="11"/>
      <c r="D37" s="11"/>
      <c r="E37" s="11"/>
      <c r="F37" s="11"/>
      <c r="G37" s="11"/>
      <c r="H37" s="11"/>
      <c r="I37" s="11"/>
      <c r="J37" s="11"/>
    </row>
  </sheetData>
  <mergeCells count="4">
    <mergeCell ref="C2:N2"/>
    <mergeCell ref="C3:N3"/>
    <mergeCell ref="C4:H4"/>
    <mergeCell ref="I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7A</vt:lpstr>
      <vt:lpstr>Figure 7B</vt:lpstr>
      <vt:lpstr>Figure 7D</vt:lpstr>
      <vt:lpstr>Figure 7E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Karbstein, Katrin</dc:creator>
  <cp:lastModifiedBy>Karbstein, Katrin</cp:lastModifiedBy>
  <dcterms:created xsi:type="dcterms:W3CDTF">2024-02-27T22:45:24Z</dcterms:created>
  <dcterms:modified xsi:type="dcterms:W3CDTF">2024-02-27T22:47:27Z</dcterms:modified>
</cp:coreProperties>
</file>